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320" windowHeight="77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Rekapitulace!$G$12</definedName>
    <definedName name="Dodavka0">Položky!#REF!</definedName>
    <definedName name="HSV">Rekapitulace!$E$12</definedName>
    <definedName name="HSV0">Položky!#REF!</definedName>
    <definedName name="HZS">Rekapitulace!$I$12</definedName>
    <definedName name="HZS0">Položky!#REF!</definedName>
    <definedName name="JKSO">'Krycí list'!$G$2</definedName>
    <definedName name="MJ">'Krycí list'!$G$5</definedName>
    <definedName name="Mont">Rekapitulace!$H$12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Položky!$A$1:$G$46</definedName>
    <definedName name="_xlnm.Print_Area" localSheetId="1">Rekapitulace!$A$1:$I$26</definedName>
    <definedName name="PocetMJ">'Krycí list'!$G$6</definedName>
    <definedName name="Poznamka">'Krycí list'!$B$37</definedName>
    <definedName name="Projektant">'Krycí list'!$C$8</definedName>
    <definedName name="PSV">Rekapitulace!$F$12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F33" i="1"/>
  <c r="D21"/>
  <c r="D20"/>
  <c r="D19"/>
  <c r="D18"/>
  <c r="D17"/>
  <c r="D16"/>
  <c r="D15"/>
  <c r="BE45" i="3"/>
  <c r="BE46"/>
  <c r="I11" i="2"/>
  <c r="BD45" i="3"/>
  <c r="BD46"/>
  <c r="H11" i="2"/>
  <c r="BC45" i="3"/>
  <c r="BC46"/>
  <c r="G11" i="2"/>
  <c r="BB45" i="3"/>
  <c r="BA45"/>
  <c r="BA46"/>
  <c r="B11" i="2"/>
  <c r="A11"/>
  <c r="BB46" i="3"/>
  <c r="C46"/>
  <c r="BE42"/>
  <c r="BD42"/>
  <c r="BC42"/>
  <c r="BB42"/>
  <c r="BA42"/>
  <c r="BE41"/>
  <c r="BD41"/>
  <c r="BC41"/>
  <c r="BB41"/>
  <c r="BA41"/>
  <c r="BE40"/>
  <c r="BE43"/>
  <c r="I10" i="2"/>
  <c r="BD40" i="3"/>
  <c r="BD43"/>
  <c r="H10" i="2"/>
  <c r="BC40" i="3"/>
  <c r="BC43"/>
  <c r="G10" i="2"/>
  <c r="BB40" i="3"/>
  <c r="BA40"/>
  <c r="BA43"/>
  <c r="B10" i="2"/>
  <c r="A10"/>
  <c r="BB43" i="3"/>
  <c r="C43"/>
  <c r="BE37"/>
  <c r="BE38"/>
  <c r="I9" i="2"/>
  <c r="BD37" i="3"/>
  <c r="BC37"/>
  <c r="BC38"/>
  <c r="G9" i="2"/>
  <c r="BA37" i="3"/>
  <c r="BA38"/>
  <c r="BB37"/>
  <c r="BB38"/>
  <c r="B9" i="2"/>
  <c r="A9"/>
  <c r="BD38" i="3"/>
  <c r="H9" i="2"/>
  <c r="C38" i="3"/>
  <c r="BE34"/>
  <c r="BD34"/>
  <c r="BC34"/>
  <c r="BA34"/>
  <c r="BB34"/>
  <c r="BE33"/>
  <c r="BE35"/>
  <c r="I8" i="2"/>
  <c r="BD33" i="3"/>
  <c r="BC33"/>
  <c r="BC35"/>
  <c r="G8" i="2"/>
  <c r="BA33" i="3"/>
  <c r="BB33"/>
  <c r="B8" i="2"/>
  <c r="A8"/>
  <c r="BD35" i="3"/>
  <c r="H8" i="2"/>
  <c r="BA35" i="3"/>
  <c r="C35"/>
  <c r="BE30"/>
  <c r="BD30"/>
  <c r="BC30"/>
  <c r="BB30"/>
  <c r="BA30"/>
  <c r="BE29"/>
  <c r="BD29"/>
  <c r="BC29"/>
  <c r="BB29"/>
  <c r="BA29"/>
  <c r="BE28"/>
  <c r="BD28"/>
  <c r="BC28"/>
  <c r="BB28"/>
  <c r="BA28"/>
  <c r="BE27"/>
  <c r="BD27"/>
  <c r="BC27"/>
  <c r="BB27"/>
  <c r="BA27"/>
  <c r="BE26"/>
  <c r="BD26"/>
  <c r="BC26"/>
  <c r="BB26"/>
  <c r="BA26"/>
  <c r="BE25"/>
  <c r="BD25"/>
  <c r="BC25"/>
  <c r="BB25"/>
  <c r="BA25"/>
  <c r="BE24"/>
  <c r="BD24"/>
  <c r="BC24"/>
  <c r="BB24"/>
  <c r="BA24"/>
  <c r="BE23"/>
  <c r="BD23"/>
  <c r="BC23"/>
  <c r="BB23"/>
  <c r="BA23"/>
  <c r="BE22"/>
  <c r="BD22"/>
  <c r="BC22"/>
  <c r="BB22"/>
  <c r="BA22"/>
  <c r="BE21"/>
  <c r="BD21"/>
  <c r="BC21"/>
  <c r="BB21"/>
  <c r="BA21"/>
  <c r="BE20"/>
  <c r="BD20"/>
  <c r="BC20"/>
  <c r="BB20"/>
  <c r="BA20"/>
  <c r="BE19"/>
  <c r="BD19"/>
  <c r="BC19"/>
  <c r="BB19"/>
  <c r="BA19"/>
  <c r="BE18"/>
  <c r="BD18"/>
  <c r="BC18"/>
  <c r="BB18"/>
  <c r="BA18"/>
  <c r="BE17"/>
  <c r="BD17"/>
  <c r="BC17"/>
  <c r="BB17"/>
  <c r="BA17"/>
  <c r="BE16"/>
  <c r="BD16"/>
  <c r="BC16"/>
  <c r="BB16"/>
  <c r="BA16"/>
  <c r="BE15"/>
  <c r="BD15"/>
  <c r="BC15"/>
  <c r="BB15"/>
  <c r="BA15"/>
  <c r="BE14"/>
  <c r="BD14"/>
  <c r="BC14"/>
  <c r="BB14"/>
  <c r="BA14"/>
  <c r="BE13"/>
  <c r="BD13"/>
  <c r="BC13"/>
  <c r="BB13"/>
  <c r="BA13"/>
  <c r="BE12"/>
  <c r="BD12"/>
  <c r="BC12"/>
  <c r="BB12"/>
  <c r="BA12"/>
  <c r="BE11"/>
  <c r="BD11"/>
  <c r="BC11"/>
  <c r="BB11"/>
  <c r="BA11"/>
  <c r="BE10"/>
  <c r="BD10"/>
  <c r="BC10"/>
  <c r="BB10"/>
  <c r="BA10"/>
  <c r="BE9"/>
  <c r="BD9"/>
  <c r="BC9"/>
  <c r="BB9"/>
  <c r="BA9"/>
  <c r="BE8"/>
  <c r="BD8"/>
  <c r="BD31"/>
  <c r="H7" i="2"/>
  <c r="BC8" i="3"/>
  <c r="BB8"/>
  <c r="BB31"/>
  <c r="BA8"/>
  <c r="B7" i="2"/>
  <c r="A7"/>
  <c r="BE31" i="3"/>
  <c r="I7" i="2"/>
  <c r="BC31" i="3"/>
  <c r="G7" i="2"/>
  <c r="C31" i="3"/>
  <c r="E4"/>
  <c r="C4"/>
  <c r="F3"/>
  <c r="C3"/>
  <c r="C2" i="2"/>
  <c r="C1"/>
  <c r="C33" i="1"/>
  <c r="C31"/>
  <c r="C9"/>
  <c r="G7"/>
  <c r="D2"/>
  <c r="C2"/>
  <c r="BB35" i="3"/>
  <c r="G12" i="2"/>
  <c r="I12"/>
  <c r="H12"/>
  <c r="BA31" i="3" l="1"/>
  <c r="G20" i="2"/>
  <c r="I20" s="1"/>
  <c r="G18" i="1" s="1"/>
  <c r="G23" i="2"/>
  <c r="I23" s="1"/>
  <c r="G18"/>
  <c r="I18" s="1"/>
  <c r="G16" i="1" s="1"/>
  <c r="G21" i="2"/>
  <c r="I21" s="1"/>
  <c r="G24"/>
  <c r="I24" s="1"/>
  <c r="G17"/>
  <c r="I17" s="1"/>
  <c r="G19"/>
  <c r="I19" s="1"/>
  <c r="G17" i="1" s="1"/>
  <c r="G22" i="2"/>
  <c r="I22" s="1"/>
  <c r="H25" l="1"/>
  <c r="G15" i="1"/>
  <c r="F30"/>
  <c r="F31" l="1"/>
  <c r="F34"/>
</calcChain>
</file>

<file path=xl/sharedStrings.xml><?xml version="1.0" encoding="utf-8"?>
<sst xmlns="http://schemas.openxmlformats.org/spreadsheetml/2006/main" count="220" uniqueCount="164">
  <si>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</si>
  <si>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</si>
  <si>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</si>
  <si>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</si>
  <si>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</si>
  <si>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</si>
  <si>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</si>
  <si>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</si>
  <si>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</si>
  <si>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</si>
  <si>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</si>
  <si>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</si>
  <si>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</si>
  <si>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</si>
  <si>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</si>
  <si>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</si>
  <si>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</si>
  <si>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</si>
  <si>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</si>
  <si>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</si>
  <si>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</si>
  <si>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</si>
  <si>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</si>
  <si>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</si>
  <si>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</si>
  <si>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</si>
  <si>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</si>
  <si>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</si>
  <si>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</si>
  <si>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</si>
  <si>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</si>
  <si>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</si>
  <si>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</si>
  <si>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</si>
  <si>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</si>
  <si>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</si>
  <si>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</si>
  <si>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</si>
  <si>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</si>
  <si>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</si>
  <si>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</si>
  <si>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</si>
  <si>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</si>
  <si>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</si>
  <si>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</si>
  <si>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</si>
  <si>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</si>
  <si>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</si>
  <si>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</si>
  <si>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</si>
  <si>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</si>
  <si>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</si>
  <si>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</si>
  <si>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</si>
  <si>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</si>
  <si>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</si>
  <si>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</si>
  <si>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</si>
  <si>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</si>
  <si>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</si>
  <si>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</si>
  <si>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</si>
  <si>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</si>
  <si>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</si>
  <si>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</si>
  <si>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</si>
  <si>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</si>
  <si>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</si>
  <si>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</si>
  <si>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</si>
  <si>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</si>
  <si>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</si>
  <si>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</si>
  <si>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</si>
  <si>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</si>
  <si>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</si>
  <si>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</si>
  <si>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demolice</t>
  </si>
  <si>
    <t>96</t>
  </si>
  <si>
    <t>Bourání konstrukcí</t>
  </si>
  <si>
    <t>961044111R00</t>
  </si>
  <si>
    <t>m3</t>
  </si>
  <si>
    <t>962031133R00</t>
  </si>
  <si>
    <t xml:space="preserve">Bourání příček cihelných do tl. 15 cm </t>
  </si>
  <si>
    <t>m2</t>
  </si>
  <si>
    <t>962032231R00</t>
  </si>
  <si>
    <t xml:space="preserve">Bourání zdiva z cihel pálených na MVC </t>
  </si>
  <si>
    <t>962032242R00</t>
  </si>
  <si>
    <t xml:space="preserve">Bourání atik z cihel pálených tl. do 30 cm </t>
  </si>
  <si>
    <t>962032641R00</t>
  </si>
  <si>
    <t xml:space="preserve">Bourání zdiva komínového z cihel na MC </t>
  </si>
  <si>
    <t>963051110R00</t>
  </si>
  <si>
    <t xml:space="preserve">Bourání ŽBstropů deskových tl. do 8 cm </t>
  </si>
  <si>
    <t>963053934R00</t>
  </si>
  <si>
    <t xml:space="preserve">Bourání ŽBschod. ramen monolit.s podestou a stupni </t>
  </si>
  <si>
    <t>963200011RA0</t>
  </si>
  <si>
    <t xml:space="preserve">Bourání ostatních stropních konstrucí </t>
  </si>
  <si>
    <t>964061321R00</t>
  </si>
  <si>
    <t xml:space="preserve">Uvolnění zhlaví trámu, zeď cihel. průřezu 0,03 m2 </t>
  </si>
  <si>
    <t>kus</t>
  </si>
  <si>
    <t>965042131R00</t>
  </si>
  <si>
    <t xml:space="preserve">Bourání mazanin betonových  tl. 10 cm, pl. 4 m2 </t>
  </si>
  <si>
    <t>965042141R00</t>
  </si>
  <si>
    <t xml:space="preserve">Bourání mazanin betonových tl. 10 cm, nad 4 m2 </t>
  </si>
  <si>
    <t>965043331R00</t>
  </si>
  <si>
    <t xml:space="preserve">Bourání podkladů bet., potěr tl. 10 cm, pl. 4 m2 </t>
  </si>
  <si>
    <t>965043341R00</t>
  </si>
  <si>
    <t xml:space="preserve">Bourání podkladů bet., potěr tl. 10 cm, nad 4 m2 </t>
  </si>
  <si>
    <t>965082923R00</t>
  </si>
  <si>
    <t xml:space="preserve">Odstranění násypu tl. do 10 cm, plocha nad 2 m2 </t>
  </si>
  <si>
    <t>968061112R00</t>
  </si>
  <si>
    <t xml:space="preserve">Vyvěšení dřevěných okenních křídel pl. do 1,5 m2 </t>
  </si>
  <si>
    <t>968061113R00</t>
  </si>
  <si>
    <t xml:space="preserve">Vyvěšení dřevěných okenních křídel pl. nad 1,5 m2 </t>
  </si>
  <si>
    <t>968061125R00</t>
  </si>
  <si>
    <t xml:space="preserve">Vyvěšení dřevěných dveřních křídel pl. do 2 m2 </t>
  </si>
  <si>
    <t>968061126R00</t>
  </si>
  <si>
    <t xml:space="preserve">Vyvěšení dřevěných dveřních křídel pl. nad 2 m2 </t>
  </si>
  <si>
    <t>968062354R00</t>
  </si>
  <si>
    <t xml:space="preserve">Vybourání dřevěných rámů oken dvojitých pl. 1 m2 </t>
  </si>
  <si>
    <t>968062355R00</t>
  </si>
  <si>
    <t xml:space="preserve">Vybourání dřevěných rámů oken dvojitých pl. 2 m2 </t>
  </si>
  <si>
    <t>968062456R00</t>
  </si>
  <si>
    <t xml:space="preserve">Vybourání dřevěných dveřních zárubní pl. nad 2 m2 </t>
  </si>
  <si>
    <t>968072243R00</t>
  </si>
  <si>
    <t xml:space="preserve">Vybourání kovových oken jednod.s křídly pl.do 1 m2 </t>
  </si>
  <si>
    <t>968072455R00</t>
  </si>
  <si>
    <t xml:space="preserve">Vybourání kovových dveřních zárubní pl. do 2 m2 </t>
  </si>
  <si>
    <t>762</t>
  </si>
  <si>
    <t>Konstrukce tesařské</t>
  </si>
  <si>
    <t>762331812R00</t>
  </si>
  <si>
    <t xml:space="preserve">Demontáž konstrukcí krovů z hranolů do 224 cm2 </t>
  </si>
  <si>
    <t>m</t>
  </si>
  <si>
    <t>762342811R00</t>
  </si>
  <si>
    <t xml:space="preserve">Demontáž laťování střech, rozteč latí do 22 cm </t>
  </si>
  <si>
    <t>764</t>
  </si>
  <si>
    <t>Konstrukce klempířské</t>
  </si>
  <si>
    <t>764311831R00</t>
  </si>
  <si>
    <t xml:space="preserve">Demontáž krytiny, tabule 2 x 1 m, do 25 m2, do 45° </t>
  </si>
  <si>
    <t>97</t>
  </si>
  <si>
    <t>Prorážení otvorů</t>
  </si>
  <si>
    <t>976071111R00</t>
  </si>
  <si>
    <t xml:space="preserve">Vybourání kovových zábradlí </t>
  </si>
  <si>
    <t>921      T00</t>
  </si>
  <si>
    <t xml:space="preserve">Hzs - nezmeřitelné práce,demontáže </t>
  </si>
  <si>
    <t>hod</t>
  </si>
  <si>
    <t>925      R00</t>
  </si>
  <si>
    <t xml:space="preserve">Hzs - likvidace suti s odvozem do 10 km </t>
  </si>
  <si>
    <t>D96</t>
  </si>
  <si>
    <t>Přesuny suti a vybouraných hmot</t>
  </si>
  <si>
    <t>979011111R00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</si>
  <si>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</si>
  <si>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</si>
  <si>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</si>
  <si>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</si>
  <si>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</si>
  <si>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</si>
  <si>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</si>
  <si>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</si>
  <si>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</si>
  <si>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Svinov BD Axmanova</t>
  </si>
  <si>
    <t>SMO ÚMOb Svinov</t>
  </si>
  <si>
    <t xml:space="preserve">Bourání základů z betonu prostého, včetně žumpy </t>
  </si>
  <si>
    <t>Naložení, odvoz a složení suti na skládce vč. poplatku za skládku, navezení zeminy, JTÚ včetně osevu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</si>
</sst>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5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/>
    <xf numFmtId="0" fontId="4" fillId="0" borderId="15" xfId="0" applyFont="1" applyFill="1" applyBorder="1" applyAlignment="1"/>
    <xf numFmtId="0" fontId="1" fillId="0" borderId="0" xfId="0" applyFont="1" applyFill="1" applyBorder="1" applyAlignment="1"/>
    <xf numFmtId="0" fontId="4" fillId="0" borderId="10" xfId="0" applyFont="1" applyBorder="1" applyAlignment="1"/>
    <xf numFmtId="0" fontId="4" fillId="0" borderId="15" xfId="0" applyFont="1" applyBorder="1" applyAlignme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5" xfId="0" applyBorder="1"/>
    <xf numFmtId="0" fontId="0" fillId="0" borderId="24" xfId="0" applyBorder="1" applyAlignment="1">
      <alignment shrinkToFit="1"/>
    </xf>
    <xf numFmtId="0" fontId="0" fillId="0" borderId="26" xfId="0" applyBorder="1"/>
    <xf numFmtId="0" fontId="0" fillId="0" borderId="12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5" fontId="0" fillId="0" borderId="39" xfId="0" applyNumberFormat="1" applyBorder="1" applyAlignment="1">
      <alignment horizontal="right"/>
    </xf>
    <xf numFmtId="0" fontId="0" fillId="0" borderId="39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0" xfId="1" applyFont="1" applyBorder="1"/>
    <xf numFmtId="0" fontId="1" fillId="0" borderId="40" xfId="1" applyBorder="1"/>
    <xf numFmtId="0" fontId="1" fillId="0" borderId="40" xfId="1" applyBorder="1" applyAlignment="1">
      <alignment horizontal="right"/>
    </xf>
    <xf numFmtId="0" fontId="1" fillId="0" borderId="41" xfId="1" applyFont="1" applyBorder="1"/>
    <xf numFmtId="0" fontId="0" fillId="0" borderId="40" xfId="0" applyNumberFormat="1" applyBorder="1" applyAlignment="1">
      <alignment horizontal="left"/>
    </xf>
    <xf numFmtId="0" fontId="0" fillId="0" borderId="42" xfId="0" applyNumberFormat="1" applyBorder="1"/>
    <xf numFmtId="0" fontId="3" fillId="0" borderId="43" xfId="1" applyFont="1" applyBorder="1"/>
    <xf numFmtId="0" fontId="1" fillId="0" borderId="43" xfId="1" applyBorder="1"/>
    <xf numFmtId="0" fontId="1" fillId="0" borderId="43" xfId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2" xfId="0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0" borderId="24" xfId="0" applyFont="1" applyBorder="1"/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0" fillId="2" borderId="28" xfId="0" applyFill="1" applyBorder="1"/>
    <xf numFmtId="0" fontId="3" fillId="2" borderId="29" xfId="0" applyFont="1" applyFill="1" applyBorder="1"/>
    <xf numFmtId="0" fontId="0" fillId="2" borderId="29" xfId="0" applyFill="1" applyBorder="1"/>
    <xf numFmtId="4" fontId="0" fillId="2" borderId="48" xfId="0" applyNumberFormat="1" applyFill="1" applyBorder="1"/>
    <xf numFmtId="4" fontId="0" fillId="2" borderId="28" xfId="0" applyNumberFormat="1" applyFill="1" applyBorder="1"/>
    <xf numFmtId="4" fontId="0" fillId="2" borderId="29" xfId="0" applyNumberFormat="1" applyFill="1" applyBorder="1"/>
    <xf numFmtId="3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1" fillId="0" borderId="0" xfId="1"/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4" fillId="0" borderId="41" xfId="1" applyFont="1" applyBorder="1" applyAlignment="1">
      <alignment horizontal="right"/>
    </xf>
    <xf numFmtId="0" fontId="1" fillId="0" borderId="40" xfId="1" applyBorder="1" applyAlignment="1">
      <alignment horizontal="left"/>
    </xf>
    <xf numFmtId="0" fontId="1" fillId="0" borderId="42" xfId="1" applyBorder="1"/>
    <xf numFmtId="0" fontId="4" fillId="0" borderId="0" xfId="1" applyFont="1"/>
    <xf numFmtId="0" fontId="1" fillId="0" borderId="0" xfId="1" applyFont="1"/>
    <xf numFmtId="0" fontId="1" fillId="0" borderId="0" xfId="1" applyAlignment="1">
      <alignment horizontal="right"/>
    </xf>
    <xf numFmtId="0" fontId="1" fillId="0" borderId="0" xfId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3" fillId="0" borderId="49" xfId="1" applyNumberFormat="1" applyFont="1" applyBorder="1" applyAlignment="1">
      <alignment horizontal="left"/>
    </xf>
    <xf numFmtId="0" fontId="3" fillId="0" borderId="50" xfId="1" applyFont="1" applyBorder="1"/>
    <xf numFmtId="0" fontId="1" fillId="0" borderId="9" xfId="1" applyBorder="1" applyAlignment="1">
      <alignment horizontal="center"/>
    </xf>
    <xf numFmtId="0" fontId="1" fillId="0" borderId="9" xfId="1" applyNumberFormat="1" applyBorder="1" applyAlignment="1">
      <alignment horizontal="right"/>
    </xf>
    <xf numFmtId="0" fontId="1" fillId="0" borderId="8" xfId="1" applyNumberFormat="1" applyBorder="1"/>
    <xf numFmtId="0" fontId="1" fillId="0" borderId="0" xfId="1" applyNumberFormat="1"/>
    <xf numFmtId="0" fontId="11" fillId="0" borderId="0" xfId="1" applyFont="1"/>
    <xf numFmtId="0" fontId="7" fillId="0" borderId="51" xfId="1" applyFont="1" applyBorder="1" applyAlignment="1">
      <alignment horizontal="center" vertical="top"/>
    </xf>
    <xf numFmtId="49" fontId="7" fillId="0" borderId="51" xfId="1" applyNumberFormat="1" applyFont="1" applyBorder="1" applyAlignment="1">
      <alignment horizontal="left" vertical="top"/>
    </xf>
    <xf numFmtId="0" fontId="7" fillId="0" borderId="51" xfId="1" applyFont="1" applyBorder="1" applyAlignment="1">
      <alignment vertical="top" wrapText="1"/>
    </xf>
    <xf numFmtId="49" fontId="7" fillId="0" borderId="51" xfId="1" applyNumberFormat="1" applyFont="1" applyBorder="1" applyAlignment="1">
      <alignment horizontal="center" shrinkToFit="1"/>
    </xf>
    <xf numFmtId="4" fontId="7" fillId="0" borderId="51" xfId="1" applyNumberFormat="1" applyFont="1" applyBorder="1" applyAlignment="1">
      <alignment horizontal="right"/>
    </xf>
    <xf numFmtId="4" fontId="7" fillId="0" borderId="51" xfId="1" applyNumberFormat="1" applyFont="1" applyBorder="1"/>
    <xf numFmtId="0" fontId="1" fillId="2" borderId="10" xfId="1" applyFill="1" applyBorder="1" applyAlignment="1">
      <alignment horizontal="center"/>
    </xf>
    <xf numFmtId="49" fontId="12" fillId="2" borderId="10" xfId="1" applyNumberFormat="1" applyFont="1" applyFill="1" applyBorder="1" applyAlignment="1">
      <alignment horizontal="left"/>
    </xf>
    <xf numFmtId="0" fontId="12" fillId="2" borderId="50" xfId="1" applyFont="1" applyFill="1" applyBorder="1"/>
    <xf numFmtId="0" fontId="1" fillId="2" borderId="9" xfId="1" applyFill="1" applyBorder="1" applyAlignment="1">
      <alignment horizontal="center"/>
    </xf>
    <xf numFmtId="4" fontId="1" fillId="2" borderId="9" xfId="1" applyNumberFormat="1" applyFill="1" applyBorder="1" applyAlignment="1">
      <alignment horizontal="right"/>
    </xf>
    <xf numFmtId="4" fontId="1" fillId="2" borderId="8" xfId="1" applyNumberFormat="1" applyFill="1" applyBorder="1" applyAlignment="1">
      <alignment horizontal="right"/>
    </xf>
    <xf numFmtId="4" fontId="3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13" fillId="0" borderId="0" xfId="1" applyFont="1" applyAlignment="1"/>
    <xf numFmtId="0" fontId="14" fillId="0" borderId="0" xfId="1" applyFont="1" applyBorder="1"/>
    <xf numFmtId="3" fontId="14" fillId="0" borderId="0" xfId="1" applyNumberFormat="1" applyFont="1" applyBorder="1" applyAlignment="1">
      <alignment horizontal="right"/>
    </xf>
    <xf numFmtId="4" fontId="14" fillId="0" borderId="0" xfId="1" applyNumberFormat="1" applyFont="1" applyBorder="1"/>
    <xf numFmtId="0" fontId="13" fillId="0" borderId="0" xfId="1" applyFont="1" applyBorder="1" applyAlignment="1"/>
    <xf numFmtId="0" fontId="1" fillId="0" borderId="0" xfId="1" applyBorder="1" applyAlignment="1">
      <alignment horizontal="right"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6" fontId="0" fillId="0" borderId="50" xfId="0" applyNumberFormat="1" applyBorder="1" applyAlignment="1">
      <alignment horizontal="right" indent="2"/>
    </xf>
    <xf numFmtId="166" fontId="0" fillId="0" borderId="15" xfId="0" applyNumberFormat="1" applyBorder="1" applyAlignment="1">
      <alignment horizontal="right" indent="2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6" xfId="1" applyFont="1" applyBorder="1" applyAlignment="1">
      <alignment horizontal="center"/>
    </xf>
    <xf numFmtId="0" fontId="1" fillId="0" borderId="57" xfId="1" applyFont="1" applyBorder="1" applyAlignment="1">
      <alignment horizontal="center"/>
    </xf>
    <xf numFmtId="0" fontId="1" fillId="0" borderId="58" xfId="1" applyFont="1" applyBorder="1" applyAlignment="1">
      <alignment horizontal="left"/>
    </xf>
    <xf numFmtId="0" fontId="1" fillId="0" borderId="43" xfId="1" applyFont="1" applyBorder="1" applyAlignment="1">
      <alignment horizontal="left"/>
    </xf>
    <xf numFmtId="0" fontId="1" fillId="0" borderId="59" xfId="1" applyFont="1" applyBorder="1" applyAlignment="1">
      <alignment horizontal="left"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8" fillId="0" borderId="0" xfId="1" applyFont="1" applyAlignment="1">
      <alignment horizontal="center"/>
    </xf>
    <xf numFmtId="49" fontId="1" fillId="0" borderId="56" xfId="1" applyNumberFormat="1" applyFont="1" applyBorder="1" applyAlignment="1">
      <alignment horizontal="center"/>
    </xf>
    <xf numFmtId="0" fontId="1" fillId="0" borderId="58" xfId="1" applyBorder="1" applyAlignment="1">
      <alignment horizontal="center" shrinkToFit="1"/>
    </xf>
    <xf numFmtId="0" fontId="1" fillId="0" borderId="43" xfId="1" applyBorder="1" applyAlignment="1">
      <alignment horizontal="center" shrinkToFit="1"/>
    </xf>
    <xf numFmtId="0" fontId="1" fillId="0" borderId="59" xfId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opLeftCell="A4" workbookViewId="0">
      <selection activeCell="L29" sqref="L29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57" ht="12.75" customHeight="1">
      <c r="A2" s="3" t="s">
        <v>1</v>
      </c>
      <c r="B2" s="4"/>
      <c r="C2" s="5">
        <f>Rekapitulace!H1</f>
        <v>1</v>
      </c>
      <c r="D2" s="5" t="str">
        <f>Rekapitulace!G2</f>
        <v>demolice</v>
      </c>
      <c r="E2" s="4"/>
      <c r="F2" s="6" t="s">
        <v>2</v>
      </c>
      <c r="G2" s="7"/>
    </row>
    <row r="3" spans="1:57" ht="3" hidden="1" customHeight="1">
      <c r="A3" s="8"/>
      <c r="B3" s="9"/>
      <c r="C3" s="10"/>
      <c r="D3" s="10"/>
      <c r="E3" s="9"/>
      <c r="F3" s="11"/>
      <c r="G3" s="12"/>
    </row>
    <row r="4" spans="1:5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57" ht="12.95" customHeight="1">
      <c r="A5" s="15" t="s">
        <v>75</v>
      </c>
      <c r="B5" s="16"/>
      <c r="C5" s="17" t="s">
        <v>77</v>
      </c>
      <c r="D5" s="18"/>
      <c r="E5" s="19"/>
      <c r="F5" s="11" t="s">
        <v>7</v>
      </c>
      <c r="G5" s="12"/>
    </row>
    <row r="6" spans="1:57" ht="12.9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57" ht="12.95" customHeight="1">
      <c r="A7" s="23" t="s">
        <v>75</v>
      </c>
      <c r="B7" s="24"/>
      <c r="C7" s="25" t="s">
        <v>160</v>
      </c>
      <c r="D7" s="26"/>
      <c r="E7" s="26"/>
      <c r="F7" s="27" t="s">
        <v>11</v>
      </c>
      <c r="G7" s="21">
        <f>IF(PocetMJ=0,,ROUND((F30+F32)/PocetMJ,1))</f>
        <v>0</v>
      </c>
    </row>
    <row r="8" spans="1:57">
      <c r="A8" s="28" t="s">
        <v>12</v>
      </c>
      <c r="B8" s="11"/>
      <c r="C8" s="202"/>
      <c r="D8" s="202"/>
      <c r="E8" s="203"/>
      <c r="F8" s="29" t="s">
        <v>13</v>
      </c>
      <c r="G8" s="30"/>
      <c r="H8" s="31"/>
      <c r="I8" s="32"/>
    </row>
    <row r="9" spans="1:57">
      <c r="A9" s="28" t="s">
        <v>14</v>
      </c>
      <c r="B9" s="11"/>
      <c r="C9" s="202">
        <f>Projektant</f>
        <v>0</v>
      </c>
      <c r="D9" s="202"/>
      <c r="E9" s="203"/>
      <c r="F9" s="11"/>
      <c r="G9" s="33"/>
      <c r="H9" s="34"/>
    </row>
    <row r="10" spans="1:57">
      <c r="A10" s="28" t="s">
        <v>15</v>
      </c>
      <c r="B10" s="11"/>
      <c r="C10" s="202" t="s">
        <v>161</v>
      </c>
      <c r="D10" s="202"/>
      <c r="E10" s="202"/>
      <c r="F10" s="35"/>
      <c r="G10" s="36"/>
      <c r="H10" s="37"/>
    </row>
    <row r="11" spans="1:57" ht="13.5" customHeight="1">
      <c r="A11" s="28" t="s">
        <v>16</v>
      </c>
      <c r="B11" s="11"/>
      <c r="C11" s="202"/>
      <c r="D11" s="202"/>
      <c r="E11" s="202"/>
      <c r="F11" s="38" t="s">
        <v>17</v>
      </c>
      <c r="G11" s="39">
        <v>22015</v>
      </c>
      <c r="H11" s="34"/>
      <c r="BA11" s="40"/>
      <c r="BB11" s="40"/>
      <c r="BC11" s="40"/>
      <c r="BD11" s="40"/>
      <c r="BE11" s="40"/>
    </row>
    <row r="12" spans="1:57" ht="12.75" customHeight="1">
      <c r="A12" s="41" t="s">
        <v>18</v>
      </c>
      <c r="B12" s="9"/>
      <c r="C12" s="204"/>
      <c r="D12" s="204"/>
      <c r="E12" s="204"/>
      <c r="F12" s="42" t="s">
        <v>19</v>
      </c>
      <c r="G12" s="43">
        <v>3</v>
      </c>
      <c r="H12" s="34"/>
    </row>
    <row r="13" spans="1:57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5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57" ht="15.95" customHeight="1">
      <c r="A15" s="53"/>
      <c r="B15" s="54" t="s">
        <v>23</v>
      </c>
      <c r="C15" s="55"/>
      <c r="D15" s="56" t="str">
        <f>Rekapitulace!A17</f>
        <v>Ztížené výrobní podmínky</v>
      </c>
      <c r="E15" s="57"/>
      <c r="F15" s="58"/>
      <c r="G15" s="55">
        <f>Rekapitulace!I17</f>
        <v>0</v>
      </c>
    </row>
    <row r="16" spans="1:57" ht="15.95" customHeight="1">
      <c r="A16" s="53" t="s">
        <v>24</v>
      </c>
      <c r="B16" s="54" t="s">
        <v>25</v>
      </c>
      <c r="C16" s="55"/>
      <c r="D16" s="59" t="str">
        <f>Rekapitulace!A18</f>
        <v>Oborová přirážka</v>
      </c>
      <c r="E16" s="60"/>
      <c r="F16" s="61"/>
      <c r="G16" s="55">
        <f>Rekapitulace!I18</f>
        <v>0</v>
      </c>
    </row>
    <row r="17" spans="1:7" ht="15.95" customHeight="1">
      <c r="A17" s="53" t="s">
        <v>26</v>
      </c>
      <c r="B17" s="54" t="s">
        <v>27</v>
      </c>
      <c r="C17" s="55"/>
      <c r="D17" s="59" t="str">
        <f>Rekapitulace!A19</f>
        <v>Přesun stavebních kapacit</v>
      </c>
      <c r="E17" s="60"/>
      <c r="F17" s="61"/>
      <c r="G17" s="55">
        <f>Rekapitulace!I19</f>
        <v>0</v>
      </c>
    </row>
    <row r="18" spans="1:7" ht="15.95" customHeight="1">
      <c r="A18" s="62" t="s">
        <v>28</v>
      </c>
      <c r="B18" s="63" t="s">
        <v>29</v>
      </c>
      <c r="C18" s="55"/>
      <c r="D18" s="59" t="str">
        <f>Rekapitulace!A20</f>
        <v>Mimostaveništní doprava</v>
      </c>
      <c r="E18" s="60"/>
      <c r="F18" s="61"/>
      <c r="G18" s="55">
        <f>Rekapitulace!I20</f>
        <v>0</v>
      </c>
    </row>
    <row r="19" spans="1:7" ht="15.95" customHeight="1">
      <c r="A19" s="64" t="s">
        <v>30</v>
      </c>
      <c r="B19" s="54"/>
      <c r="C19" s="55"/>
      <c r="D19" s="8" t="str">
        <f>Rekapitulace!A21</f>
        <v>Zařízení staveniště</v>
      </c>
      <c r="E19" s="60"/>
      <c r="F19" s="61"/>
      <c r="G19" s="55"/>
    </row>
    <row r="20" spans="1:7" ht="15.95" customHeight="1">
      <c r="A20" s="64"/>
      <c r="B20" s="54"/>
      <c r="C20" s="55"/>
      <c r="D20" s="59" t="str">
        <f>Rekapitulace!A22</f>
        <v>Provoz investora</v>
      </c>
      <c r="E20" s="60"/>
      <c r="F20" s="61"/>
      <c r="G20" s="55"/>
    </row>
    <row r="21" spans="1:7" ht="15.95" customHeight="1">
      <c r="A21" s="64" t="s">
        <v>31</v>
      </c>
      <c r="B21" s="54"/>
      <c r="C21" s="55"/>
      <c r="D21" s="59" t="str">
        <f>Rekapitulace!A23</f>
        <v>Kompletační činnost (IČD)</v>
      </c>
      <c r="E21" s="60"/>
      <c r="F21" s="61"/>
      <c r="G21" s="55"/>
    </row>
    <row r="22" spans="1:7" ht="15.95" customHeight="1">
      <c r="A22" s="65" t="s">
        <v>32</v>
      </c>
      <c r="B22" s="34"/>
      <c r="C22" s="55"/>
      <c r="D22" s="59" t="s">
        <v>33</v>
      </c>
      <c r="E22" s="60"/>
      <c r="F22" s="61"/>
      <c r="G22" s="55"/>
    </row>
    <row r="23" spans="1:7" ht="15.95" customHeight="1" thickBot="1">
      <c r="A23" s="198" t="s">
        <v>34</v>
      </c>
      <c r="B23" s="199"/>
      <c r="C23" s="66"/>
      <c r="D23" s="67" t="s">
        <v>35</v>
      </c>
      <c r="E23" s="68"/>
      <c r="F23" s="69"/>
      <c r="G23" s="55"/>
    </row>
    <row r="24" spans="1:7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>
      <c r="A25" s="65" t="s">
        <v>39</v>
      </c>
      <c r="B25" s="34"/>
      <c r="C25" s="75"/>
      <c r="D25" s="34" t="s">
        <v>39</v>
      </c>
      <c r="F25" s="76" t="s">
        <v>39</v>
      </c>
      <c r="G25" s="77"/>
    </row>
    <row r="26" spans="1:7" ht="37.5" customHeight="1">
      <c r="A26" s="65" t="s">
        <v>40</v>
      </c>
      <c r="B26" s="78"/>
      <c r="C26" s="75"/>
      <c r="D26" s="34" t="s">
        <v>40</v>
      </c>
      <c r="F26" s="76" t="s">
        <v>40</v>
      </c>
      <c r="G26" s="77"/>
    </row>
    <row r="27" spans="1:7">
      <c r="A27" s="65"/>
      <c r="B27" s="79"/>
      <c r="C27" s="75"/>
      <c r="D27" s="34"/>
      <c r="F27" s="76"/>
      <c r="G27" s="77"/>
    </row>
    <row r="28" spans="1:7">
      <c r="A28" s="65" t="s">
        <v>41</v>
      </c>
      <c r="B28" s="34"/>
      <c r="C28" s="75"/>
      <c r="D28" s="76" t="s">
        <v>42</v>
      </c>
      <c r="E28" s="75"/>
      <c r="F28" s="80" t="s">
        <v>42</v>
      </c>
      <c r="G28" s="77"/>
    </row>
    <row r="29" spans="1:7" ht="69" customHeight="1">
      <c r="A29" s="65"/>
      <c r="B29" s="34"/>
      <c r="C29" s="81"/>
      <c r="D29" s="82"/>
      <c r="E29" s="81"/>
      <c r="F29" s="34"/>
      <c r="G29" s="77"/>
    </row>
    <row r="30" spans="1:7">
      <c r="A30" s="83" t="s">
        <v>43</v>
      </c>
      <c r="B30" s="84"/>
      <c r="C30" s="85">
        <v>21</v>
      </c>
      <c r="D30" s="84" t="s">
        <v>44</v>
      </c>
      <c r="E30" s="86"/>
      <c r="F30" s="200">
        <f>ROUND(C23-F32,0)</f>
        <v>0</v>
      </c>
      <c r="G30" s="201"/>
    </row>
    <row r="31" spans="1:7">
      <c r="A31" s="83" t="s">
        <v>45</v>
      </c>
      <c r="B31" s="84"/>
      <c r="C31" s="85">
        <f>SazbaDPH1</f>
        <v>21</v>
      </c>
      <c r="D31" s="84" t="s">
        <v>46</v>
      </c>
      <c r="E31" s="86"/>
      <c r="F31" s="200">
        <f>ROUND(PRODUCT(F30,C31/100),1)</f>
        <v>0</v>
      </c>
      <c r="G31" s="201"/>
    </row>
    <row r="32" spans="1:7">
      <c r="A32" s="83" t="s">
        <v>43</v>
      </c>
      <c r="B32" s="84"/>
      <c r="C32" s="85">
        <v>0</v>
      </c>
      <c r="D32" s="84" t="s">
        <v>46</v>
      </c>
      <c r="E32" s="86"/>
      <c r="F32" s="200">
        <v>0</v>
      </c>
      <c r="G32" s="201"/>
    </row>
    <row r="33" spans="1:8">
      <c r="A33" s="83" t="s">
        <v>45</v>
      </c>
      <c r="B33" s="87"/>
      <c r="C33" s="88">
        <f>SazbaDPH2</f>
        <v>0</v>
      </c>
      <c r="D33" s="84" t="s">
        <v>46</v>
      </c>
      <c r="E33" s="61"/>
      <c r="F33" s="200">
        <f>ROUND(PRODUCT(F32,C33/100),1)</f>
        <v>0</v>
      </c>
      <c r="G33" s="201"/>
    </row>
    <row r="34" spans="1:8" s="92" customFormat="1" ht="19.5" customHeight="1" thickBot="1">
      <c r="A34" s="89" t="s">
        <v>47</v>
      </c>
      <c r="B34" s="90"/>
      <c r="C34" s="90"/>
      <c r="D34" s="90"/>
      <c r="E34" s="91"/>
      <c r="F34" s="194">
        <f>CEILING(SUM(F30:F33),IF(SUM(F30:F33)&gt;=0,1,-1))</f>
        <v>0</v>
      </c>
      <c r="G34" s="195"/>
    </row>
    <row r="36" spans="1:8">
      <c r="A36" s="93" t="s">
        <v>48</v>
      </c>
      <c r="B36" s="93"/>
      <c r="C36" s="93"/>
      <c r="D36" s="93"/>
      <c r="E36" s="93"/>
      <c r="F36" s="93"/>
      <c r="G36" s="93"/>
      <c r="H36" t="s">
        <v>6</v>
      </c>
    </row>
    <row r="37" spans="1:8" ht="14.25" customHeight="1">
      <c r="A37" s="93"/>
      <c r="B37" s="197"/>
      <c r="C37" s="197"/>
      <c r="D37" s="197"/>
      <c r="E37" s="197"/>
      <c r="F37" s="197"/>
      <c r="G37" s="197"/>
      <c r="H37" t="s">
        <v>6</v>
      </c>
    </row>
    <row r="38" spans="1:8" ht="12.75" customHeight="1">
      <c r="A38" s="94"/>
      <c r="B38" s="197"/>
      <c r="C38" s="197"/>
      <c r="D38" s="197"/>
      <c r="E38" s="197"/>
      <c r="F38" s="197"/>
      <c r="G38" s="197"/>
      <c r="H38" t="s">
        <v>6</v>
      </c>
    </row>
    <row r="39" spans="1:8">
      <c r="A39" s="94"/>
      <c r="B39" s="197"/>
      <c r="C39" s="197"/>
      <c r="D39" s="197"/>
      <c r="E39" s="197"/>
      <c r="F39" s="197"/>
      <c r="G39" s="197"/>
      <c r="H39" t="s">
        <v>6</v>
      </c>
    </row>
    <row r="40" spans="1:8">
      <c r="A40" s="94"/>
      <c r="B40" s="197"/>
      <c r="C40" s="197"/>
      <c r="D40" s="197"/>
      <c r="E40" s="197"/>
      <c r="F40" s="197"/>
      <c r="G40" s="197"/>
      <c r="H40" t="s">
        <v>6</v>
      </c>
    </row>
    <row r="41" spans="1:8">
      <c r="A41" s="94"/>
      <c r="B41" s="197"/>
      <c r="C41" s="197"/>
      <c r="D41" s="197"/>
      <c r="E41" s="197"/>
      <c r="F41" s="197"/>
      <c r="G41" s="197"/>
      <c r="H41" t="s">
        <v>6</v>
      </c>
    </row>
    <row r="42" spans="1:8">
      <c r="A42" s="94"/>
      <c r="B42" s="197"/>
      <c r="C42" s="197"/>
      <c r="D42" s="197"/>
      <c r="E42" s="197"/>
      <c r="F42" s="197"/>
      <c r="G42" s="197"/>
      <c r="H42" t="s">
        <v>6</v>
      </c>
    </row>
    <row r="43" spans="1:8">
      <c r="A43" s="94"/>
      <c r="B43" s="197"/>
      <c r="C43" s="197"/>
      <c r="D43" s="197"/>
      <c r="E43" s="197"/>
      <c r="F43" s="197"/>
      <c r="G43" s="197"/>
      <c r="H43" t="s">
        <v>6</v>
      </c>
    </row>
    <row r="44" spans="1:8">
      <c r="A44" s="94"/>
      <c r="B44" s="197"/>
      <c r="C44" s="197"/>
      <c r="D44" s="197"/>
      <c r="E44" s="197"/>
      <c r="F44" s="197"/>
      <c r="G44" s="197"/>
      <c r="H44" t="s">
        <v>6</v>
      </c>
    </row>
    <row r="45" spans="1:8" ht="0.75" customHeight="1">
      <c r="A45" s="94"/>
      <c r="B45" s="197"/>
      <c r="C45" s="197"/>
      <c r="D45" s="197"/>
      <c r="E45" s="197"/>
      <c r="F45" s="197"/>
      <c r="G45" s="197"/>
      <c r="H45" t="s">
        <v>6</v>
      </c>
    </row>
    <row r="46" spans="1:8">
      <c r="B46" s="196"/>
      <c r="C46" s="196"/>
      <c r="D46" s="196"/>
      <c r="E46" s="196"/>
      <c r="F46" s="196"/>
      <c r="G46" s="196"/>
    </row>
    <row r="47" spans="1:8">
      <c r="B47" s="196"/>
      <c r="C47" s="196"/>
      <c r="D47" s="196"/>
      <c r="E47" s="196"/>
      <c r="F47" s="196"/>
      <c r="G47" s="196"/>
    </row>
    <row r="48" spans="1:8">
      <c r="B48" s="196"/>
      <c r="C48" s="196"/>
      <c r="D48" s="196"/>
      <c r="E48" s="196"/>
      <c r="F48" s="196"/>
      <c r="G48" s="196"/>
    </row>
    <row r="49" spans="2:7">
      <c r="B49" s="196"/>
      <c r="C49" s="196"/>
      <c r="D49" s="196"/>
      <c r="E49" s="196"/>
      <c r="F49" s="196"/>
      <c r="G49" s="196"/>
    </row>
    <row r="50" spans="2:7">
      <c r="B50" s="196"/>
      <c r="C50" s="196"/>
      <c r="D50" s="196"/>
      <c r="E50" s="196"/>
      <c r="F50" s="196"/>
      <c r="G50" s="196"/>
    </row>
    <row r="51" spans="2:7">
      <c r="B51" s="196"/>
      <c r="C51" s="196"/>
      <c r="D51" s="196"/>
      <c r="E51" s="196"/>
      <c r="F51" s="196"/>
      <c r="G51" s="196"/>
    </row>
    <row r="52" spans="2:7">
      <c r="B52" s="196"/>
      <c r="C52" s="196"/>
      <c r="D52" s="196"/>
      <c r="E52" s="196"/>
      <c r="F52" s="196"/>
      <c r="G52" s="196"/>
    </row>
    <row r="53" spans="2:7">
      <c r="B53" s="196"/>
      <c r="C53" s="196"/>
      <c r="D53" s="196"/>
      <c r="E53" s="196"/>
      <c r="F53" s="196"/>
      <c r="G53" s="196"/>
    </row>
    <row r="54" spans="2:7">
      <c r="B54" s="196"/>
      <c r="C54" s="196"/>
      <c r="D54" s="196"/>
      <c r="E54" s="196"/>
      <c r="F54" s="196"/>
      <c r="G54" s="196"/>
    </row>
    <row r="55" spans="2:7">
      <c r="B55" s="196"/>
      <c r="C55" s="196"/>
      <c r="D55" s="196"/>
      <c r="E55" s="196"/>
      <c r="F55" s="196"/>
      <c r="G55" s="196"/>
    </row>
  </sheetData>
  <mergeCells count="22">
    <mergeCell ref="C8:E8"/>
    <mergeCell ref="C9:E9"/>
    <mergeCell ref="C10:E10"/>
    <mergeCell ref="C11:E11"/>
    <mergeCell ref="C12:E12"/>
    <mergeCell ref="B54:G54"/>
    <mergeCell ref="B55:G55"/>
    <mergeCell ref="B46:G46"/>
    <mergeCell ref="B47:G47"/>
    <mergeCell ref="B48:G48"/>
    <mergeCell ref="B49:G49"/>
    <mergeCell ref="B50:G50"/>
    <mergeCell ref="B51:G51"/>
    <mergeCell ref="F34:G34"/>
    <mergeCell ref="B52:G52"/>
    <mergeCell ref="B53:G53"/>
    <mergeCell ref="B37:G45"/>
    <mergeCell ref="A23:B23"/>
    <mergeCell ref="F33:G33"/>
    <mergeCell ref="F30:G30"/>
    <mergeCell ref="F31:G31"/>
    <mergeCell ref="F32:G3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workbookViewId="0">
      <selection activeCell="M26" sqref="M26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205" t="s">
        <v>49</v>
      </c>
      <c r="B1" s="206"/>
      <c r="C1" s="95" t="str">
        <f>CONCATENATE(cislostavby," ",nazevstavby)</f>
        <v>1 Svinov BD Axmanova</v>
      </c>
      <c r="D1" s="96"/>
      <c r="E1" s="97"/>
      <c r="F1" s="96"/>
      <c r="G1" s="98" t="s">
        <v>50</v>
      </c>
      <c r="H1" s="99">
        <v>1</v>
      </c>
      <c r="I1" s="100"/>
    </row>
    <row r="2" spans="1:57" ht="13.5" thickBot="1">
      <c r="A2" s="207" t="s">
        <v>51</v>
      </c>
      <c r="B2" s="208"/>
      <c r="C2" s="101" t="str">
        <f>CONCATENATE(cisloobjektu," ",nazevobjektu)</f>
        <v>1 demolice</v>
      </c>
      <c r="D2" s="102"/>
      <c r="E2" s="103"/>
      <c r="F2" s="102"/>
      <c r="G2" s="209" t="s">
        <v>77</v>
      </c>
      <c r="H2" s="210"/>
      <c r="I2" s="211"/>
    </row>
    <row r="3" spans="1:57" ht="13.5" thickTop="1">
      <c r="F3" s="34"/>
    </row>
    <row r="4" spans="1:57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spans="1:57" ht="13.5" thickBot="1"/>
    <row r="6" spans="1:57" s="34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57" s="34" customFormat="1">
      <c r="A7" s="190" t="str">
        <f>Položky!B7</f>
        <v>96</v>
      </c>
      <c r="B7" s="113" t="str">
        <f>Položky!C7</f>
        <v>Bourání konstrukcí</v>
      </c>
      <c r="D7" s="114"/>
      <c r="E7" s="191"/>
      <c r="F7" s="192"/>
      <c r="G7" s="192">
        <f>Položky!BC31</f>
        <v>0</v>
      </c>
      <c r="H7" s="192">
        <f>Položky!BD31</f>
        <v>0</v>
      </c>
      <c r="I7" s="193">
        <f>Položky!BE31</f>
        <v>0</v>
      </c>
    </row>
    <row r="8" spans="1:57" s="34" customFormat="1">
      <c r="A8" s="190" t="str">
        <f>Položky!B32</f>
        <v>762</v>
      </c>
      <c r="B8" s="113" t="str">
        <f>Položky!C32</f>
        <v>Konstrukce tesařské</v>
      </c>
      <c r="D8" s="114"/>
      <c r="E8" s="191"/>
      <c r="F8" s="192"/>
      <c r="G8" s="192">
        <f>Položky!BC35</f>
        <v>0</v>
      </c>
      <c r="H8" s="192">
        <f>Položky!BD35</f>
        <v>0</v>
      </c>
      <c r="I8" s="193">
        <f>Položky!BE35</f>
        <v>0</v>
      </c>
    </row>
    <row r="9" spans="1:57" s="34" customFormat="1">
      <c r="A9" s="190" t="str">
        <f>Položky!B36</f>
        <v>764</v>
      </c>
      <c r="B9" s="113" t="str">
        <f>Položky!C36</f>
        <v>Konstrukce klempířské</v>
      </c>
      <c r="D9" s="114"/>
      <c r="E9" s="191"/>
      <c r="F9" s="192"/>
      <c r="G9" s="192">
        <f>Položky!BC38</f>
        <v>0</v>
      </c>
      <c r="H9" s="192">
        <f>Položky!BD38</f>
        <v>0</v>
      </c>
      <c r="I9" s="193">
        <f>Položky!BE38</f>
        <v>0</v>
      </c>
    </row>
    <row r="10" spans="1:57" s="34" customFormat="1">
      <c r="A10" s="190" t="str">
        <f>Položky!B39</f>
        <v>97</v>
      </c>
      <c r="B10" s="113" t="str">
        <f>Položky!C39</f>
        <v>Prorážení otvorů</v>
      </c>
      <c r="D10" s="114"/>
      <c r="E10" s="191"/>
      <c r="F10" s="192"/>
      <c r="G10" s="192">
        <f>Položky!BC43</f>
        <v>0</v>
      </c>
      <c r="H10" s="192">
        <f>Položky!BD43</f>
        <v>0</v>
      </c>
      <c r="I10" s="193">
        <f>Položky!BE43</f>
        <v>0</v>
      </c>
    </row>
    <row r="11" spans="1:57" s="34" customFormat="1" ht="13.5" thickBot="1">
      <c r="A11" s="190" t="str">
        <f>Položky!B44</f>
        <v>D96</v>
      </c>
      <c r="B11" s="113" t="str">
        <f>Položky!C44</f>
        <v>Přesuny suti a vybouraných hmot</v>
      </c>
      <c r="D11" s="114"/>
      <c r="E11" s="191"/>
      <c r="F11" s="192"/>
      <c r="G11" s="192">
        <f>Položky!BC46</f>
        <v>0</v>
      </c>
      <c r="H11" s="192">
        <f>Položky!BD46</f>
        <v>0</v>
      </c>
      <c r="I11" s="193">
        <f>Položky!BE46</f>
        <v>0</v>
      </c>
    </row>
    <row r="12" spans="1:57" s="121" customFormat="1" ht="13.5" thickBot="1">
      <c r="A12" s="115"/>
      <c r="B12" s="116" t="s">
        <v>58</v>
      </c>
      <c r="C12" s="116"/>
      <c r="D12" s="117"/>
      <c r="E12" s="118"/>
      <c r="F12" s="119"/>
      <c r="G12" s="119">
        <f>SUM(G7:G11)</f>
        <v>0</v>
      </c>
      <c r="H12" s="119">
        <f>SUM(H7:H11)</f>
        <v>0</v>
      </c>
      <c r="I12" s="120">
        <f>SUM(I7:I11)</f>
        <v>0</v>
      </c>
    </row>
    <row r="13" spans="1:57">
      <c r="A13" s="34"/>
      <c r="B13" s="34"/>
      <c r="C13" s="34"/>
      <c r="D13" s="34"/>
      <c r="E13" s="34"/>
      <c r="F13" s="34"/>
      <c r="G13" s="34"/>
      <c r="H13" s="34"/>
      <c r="I13" s="34"/>
    </row>
    <row r="14" spans="1:57" ht="19.5" customHeight="1">
      <c r="A14" s="105" t="s">
        <v>59</v>
      </c>
      <c r="B14" s="105"/>
      <c r="C14" s="105"/>
      <c r="D14" s="105"/>
      <c r="E14" s="105"/>
      <c r="F14" s="105"/>
      <c r="G14" s="122"/>
      <c r="H14" s="105"/>
      <c r="I14" s="105"/>
      <c r="BA14" s="40"/>
      <c r="BB14" s="40"/>
      <c r="BC14" s="40"/>
      <c r="BD14" s="40"/>
      <c r="BE14" s="40"/>
    </row>
    <row r="15" spans="1:57" ht="13.5" thickBot="1"/>
    <row r="16" spans="1:57">
      <c r="A16" s="70" t="s">
        <v>60</v>
      </c>
      <c r="B16" s="71"/>
      <c r="C16" s="71"/>
      <c r="D16" s="123"/>
      <c r="E16" s="124" t="s">
        <v>61</v>
      </c>
      <c r="F16" s="125" t="s">
        <v>62</v>
      </c>
      <c r="G16" s="126" t="s">
        <v>63</v>
      </c>
      <c r="H16" s="127"/>
      <c r="I16" s="128" t="s">
        <v>61</v>
      </c>
    </row>
    <row r="17" spans="1:53">
      <c r="A17" s="129" t="s">
        <v>152</v>
      </c>
      <c r="B17" s="130"/>
      <c r="C17" s="130"/>
      <c r="D17" s="131"/>
      <c r="E17" s="132">
        <v>0</v>
      </c>
      <c r="F17" s="133">
        <v>0</v>
      </c>
      <c r="G17" s="134">
        <f t="shared" ref="G17:G24" si="0">CHOOSE(BA17+1,HSV+PSV,HSV+PSV+Mont,HSV+PSV+Dodavka+Mont,HSV,PSV,Mont,Dodavka,Mont+Dodavka,0)</f>
        <v>0</v>
      </c>
      <c r="H17" s="135"/>
      <c r="I17" s="136">
        <f t="shared" ref="I17:I24" si="1">E17+F17*G17/100</f>
        <v>0</v>
      </c>
      <c r="BA17">
        <v>0</v>
      </c>
    </row>
    <row r="18" spans="1:53">
      <c r="A18" s="129" t="s">
        <v>153</v>
      </c>
      <c r="B18" s="130"/>
      <c r="C18" s="130"/>
      <c r="D18" s="131"/>
      <c r="E18" s="132">
        <v>0</v>
      </c>
      <c r="F18" s="133">
        <v>0</v>
      </c>
      <c r="G18" s="134">
        <f t="shared" si="0"/>
        <v>0</v>
      </c>
      <c r="H18" s="135"/>
      <c r="I18" s="136">
        <f t="shared" si="1"/>
        <v>0</v>
      </c>
      <c r="BA18">
        <v>0</v>
      </c>
    </row>
    <row r="19" spans="1:53">
      <c r="A19" s="129" t="s">
        <v>154</v>
      </c>
      <c r="B19" s="130"/>
      <c r="C19" s="130"/>
      <c r="D19" s="131"/>
      <c r="E19" s="132">
        <v>0</v>
      </c>
      <c r="F19" s="133">
        <v>0</v>
      </c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>
      <c r="A20" s="129" t="s">
        <v>155</v>
      </c>
      <c r="B20" s="130"/>
      <c r="C20" s="130"/>
      <c r="D20" s="131"/>
      <c r="E20" s="132">
        <v>0</v>
      </c>
      <c r="F20" s="133">
        <v>0</v>
      </c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>
      <c r="A21" s="129" t="s">
        <v>156</v>
      </c>
      <c r="B21" s="130"/>
      <c r="C21" s="130"/>
      <c r="D21" s="131"/>
      <c r="E21" s="132"/>
      <c r="F21" s="133">
        <v>0</v>
      </c>
      <c r="G21" s="134">
        <f t="shared" si="0"/>
        <v>0</v>
      </c>
      <c r="H21" s="135"/>
      <c r="I21" s="136">
        <f t="shared" si="1"/>
        <v>0</v>
      </c>
      <c r="BA21">
        <v>1</v>
      </c>
    </row>
    <row r="22" spans="1:53">
      <c r="A22" s="129" t="s">
        <v>157</v>
      </c>
      <c r="B22" s="130"/>
      <c r="C22" s="130"/>
      <c r="D22" s="131"/>
      <c r="E22" s="132"/>
      <c r="F22" s="133">
        <v>0</v>
      </c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>
      <c r="A23" s="129" t="s">
        <v>158</v>
      </c>
      <c r="B23" s="130"/>
      <c r="C23" s="130"/>
      <c r="D23" s="131"/>
      <c r="E23" s="132">
        <v>0</v>
      </c>
      <c r="F23" s="133">
        <v>2</v>
      </c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53">
      <c r="A24" s="129" t="s">
        <v>159</v>
      </c>
      <c r="B24" s="130"/>
      <c r="C24" s="130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ht="13.5" thickBot="1">
      <c r="A25" s="137"/>
      <c r="B25" s="138" t="s">
        <v>64</v>
      </c>
      <c r="C25" s="139"/>
      <c r="D25" s="140"/>
      <c r="E25" s="141"/>
      <c r="F25" s="142"/>
      <c r="G25" s="142"/>
      <c r="H25" s="212">
        <f>SUM(I17:I24)</f>
        <v>0</v>
      </c>
      <c r="I25" s="213"/>
    </row>
    <row r="27" spans="1:53">
      <c r="B27" s="121"/>
      <c r="F27" s="143"/>
      <c r="G27" s="144"/>
      <c r="H27" s="144"/>
      <c r="I27" s="145"/>
    </row>
    <row r="28" spans="1:53">
      <c r="F28" s="143"/>
      <c r="G28" s="144"/>
      <c r="H28" s="144"/>
      <c r="I28" s="145"/>
    </row>
    <row r="29" spans="1:53">
      <c r="F29" s="143"/>
      <c r="G29" s="144"/>
      <c r="H29" s="144"/>
      <c r="I29" s="145"/>
    </row>
    <row r="30" spans="1:53">
      <c r="F30" s="143"/>
      <c r="G30" s="144"/>
      <c r="H30" s="144"/>
      <c r="I30" s="145"/>
    </row>
    <row r="31" spans="1:53">
      <c r="F31" s="143"/>
      <c r="G31" s="144"/>
      <c r="H31" s="144"/>
      <c r="I31" s="145"/>
    </row>
    <row r="32" spans="1:53">
      <c r="F32" s="143"/>
      <c r="G32" s="144"/>
      <c r="H32" s="144"/>
      <c r="I32" s="145"/>
    </row>
    <row r="33" spans="6:9">
      <c r="F33" s="143"/>
      <c r="G33" s="144"/>
      <c r="H33" s="144"/>
      <c r="I33" s="145"/>
    </row>
    <row r="34" spans="6:9">
      <c r="F34" s="143"/>
      <c r="G34" s="144"/>
      <c r="H34" s="144"/>
      <c r="I34" s="145"/>
    </row>
    <row r="35" spans="6:9">
      <c r="F35" s="143"/>
      <c r="G35" s="144"/>
      <c r="H35" s="144"/>
      <c r="I35" s="145"/>
    </row>
    <row r="36" spans="6:9">
      <c r="F36" s="143"/>
      <c r="G36" s="144"/>
      <c r="H36" s="144"/>
      <c r="I36" s="145"/>
    </row>
    <row r="37" spans="6:9">
      <c r="F37" s="143"/>
      <c r="G37" s="144"/>
      <c r="H37" s="144"/>
      <c r="I37" s="145"/>
    </row>
    <row r="38" spans="6:9">
      <c r="F38" s="143"/>
      <c r="G38" s="144"/>
      <c r="H38" s="144"/>
      <c r="I38" s="145"/>
    </row>
    <row r="39" spans="6:9">
      <c r="F39" s="143"/>
      <c r="G39" s="144"/>
      <c r="H39" s="144"/>
      <c r="I39" s="145"/>
    </row>
    <row r="40" spans="6:9">
      <c r="F40" s="143"/>
      <c r="G40" s="144"/>
      <c r="H40" s="144"/>
      <c r="I40" s="145"/>
    </row>
    <row r="41" spans="6:9">
      <c r="F41" s="143"/>
      <c r="G41" s="144"/>
      <c r="H41" s="144"/>
      <c r="I41" s="145"/>
    </row>
    <row r="42" spans="6:9">
      <c r="F42" s="143"/>
      <c r="G42" s="144"/>
      <c r="H42" s="144"/>
      <c r="I42" s="145"/>
    </row>
    <row r="43" spans="6:9">
      <c r="F43" s="143"/>
      <c r="G43" s="144"/>
      <c r="H43" s="144"/>
      <c r="I43" s="145"/>
    </row>
    <row r="44" spans="6:9">
      <c r="F44" s="143"/>
      <c r="G44" s="144"/>
      <c r="H44" s="144"/>
      <c r="I44" s="145"/>
    </row>
    <row r="45" spans="6:9">
      <c r="F45" s="143"/>
      <c r="G45" s="144"/>
      <c r="H45" s="144"/>
      <c r="I45" s="145"/>
    </row>
    <row r="46" spans="6:9">
      <c r="F46" s="143"/>
      <c r="G46" s="144"/>
      <c r="H46" s="144"/>
      <c r="I46" s="145"/>
    </row>
    <row r="47" spans="6:9">
      <c r="F47" s="143"/>
      <c r="G47" s="144"/>
      <c r="H47" s="144"/>
      <c r="I47" s="145"/>
    </row>
    <row r="48" spans="6:9">
      <c r="F48" s="143"/>
      <c r="G48" s="144"/>
      <c r="H48" s="144"/>
      <c r="I48" s="145"/>
    </row>
    <row r="49" spans="6:9">
      <c r="F49" s="143"/>
      <c r="G49" s="144"/>
      <c r="H49" s="144"/>
      <c r="I49" s="145"/>
    </row>
    <row r="50" spans="6:9">
      <c r="F50" s="143"/>
      <c r="G50" s="144"/>
      <c r="H50" s="144"/>
      <c r="I50" s="145"/>
    </row>
    <row r="51" spans="6:9">
      <c r="F51" s="143"/>
      <c r="G51" s="144"/>
      <c r="H51" s="144"/>
      <c r="I51" s="145"/>
    </row>
    <row r="52" spans="6:9">
      <c r="F52" s="143"/>
      <c r="G52" s="144"/>
      <c r="H52" s="144"/>
      <c r="I52" s="145"/>
    </row>
    <row r="53" spans="6:9">
      <c r="F53" s="143"/>
      <c r="G53" s="144"/>
      <c r="H53" s="144"/>
      <c r="I53" s="145"/>
    </row>
    <row r="54" spans="6:9">
      <c r="F54" s="143"/>
      <c r="G54" s="144"/>
      <c r="H54" s="144"/>
      <c r="I54" s="145"/>
    </row>
    <row r="55" spans="6:9">
      <c r="F55" s="143"/>
      <c r="G55" s="144"/>
      <c r="H55" s="144"/>
      <c r="I55" s="145"/>
    </row>
    <row r="56" spans="6:9">
      <c r="F56" s="143"/>
      <c r="G56" s="144"/>
      <c r="H56" s="144"/>
      <c r="I56" s="145"/>
    </row>
    <row r="57" spans="6:9">
      <c r="F57" s="143"/>
      <c r="G57" s="144"/>
      <c r="H57" s="144"/>
      <c r="I57" s="145"/>
    </row>
    <row r="58" spans="6:9">
      <c r="F58" s="143"/>
      <c r="G58" s="144"/>
      <c r="H58" s="144"/>
      <c r="I58" s="145"/>
    </row>
    <row r="59" spans="6:9">
      <c r="F59" s="143"/>
      <c r="G59" s="144"/>
      <c r="H59" s="144"/>
      <c r="I59" s="145"/>
    </row>
    <row r="60" spans="6:9">
      <c r="F60" s="143"/>
      <c r="G60" s="144"/>
      <c r="H60" s="144"/>
      <c r="I60" s="145"/>
    </row>
    <row r="61" spans="6:9">
      <c r="F61" s="143"/>
      <c r="G61" s="144"/>
      <c r="H61" s="144"/>
      <c r="I61" s="145"/>
    </row>
    <row r="62" spans="6:9">
      <c r="F62" s="143"/>
      <c r="G62" s="144"/>
      <c r="H62" s="144"/>
      <c r="I62" s="145"/>
    </row>
    <row r="63" spans="6:9">
      <c r="F63" s="143"/>
      <c r="G63" s="144"/>
      <c r="H63" s="144"/>
      <c r="I63" s="145"/>
    </row>
    <row r="64" spans="6:9">
      <c r="F64" s="143"/>
      <c r="G64" s="144"/>
      <c r="H64" s="144"/>
      <c r="I64" s="145"/>
    </row>
    <row r="65" spans="6:9">
      <c r="F65" s="143"/>
      <c r="G65" s="144"/>
      <c r="H65" s="144"/>
      <c r="I65" s="145"/>
    </row>
    <row r="66" spans="6:9">
      <c r="F66" s="143"/>
      <c r="G66" s="144"/>
      <c r="H66" s="144"/>
      <c r="I66" s="145"/>
    </row>
    <row r="67" spans="6:9">
      <c r="F67" s="143"/>
      <c r="G67" s="144"/>
      <c r="H67" s="144"/>
      <c r="I67" s="145"/>
    </row>
    <row r="68" spans="6:9">
      <c r="F68" s="143"/>
      <c r="G68" s="144"/>
      <c r="H68" s="144"/>
      <c r="I68" s="145"/>
    </row>
    <row r="69" spans="6:9">
      <c r="F69" s="143"/>
      <c r="G69" s="144"/>
      <c r="H69" s="144"/>
      <c r="I69" s="145"/>
    </row>
    <row r="70" spans="6:9">
      <c r="F70" s="143"/>
      <c r="G70" s="144"/>
      <c r="H70" s="144"/>
      <c r="I70" s="145"/>
    </row>
    <row r="71" spans="6:9">
      <c r="F71" s="143"/>
      <c r="G71" s="144"/>
      <c r="H71" s="144"/>
      <c r="I71" s="145"/>
    </row>
    <row r="72" spans="6:9">
      <c r="F72" s="143"/>
      <c r="G72" s="144"/>
      <c r="H72" s="144"/>
      <c r="I72" s="145"/>
    </row>
    <row r="73" spans="6:9">
      <c r="F73" s="143"/>
      <c r="G73" s="144"/>
      <c r="H73" s="144"/>
      <c r="I73" s="145"/>
    </row>
    <row r="74" spans="6:9">
      <c r="F74" s="143"/>
      <c r="G74" s="144"/>
      <c r="H74" s="144"/>
      <c r="I74" s="145"/>
    </row>
    <row r="75" spans="6:9">
      <c r="F75" s="143"/>
      <c r="G75" s="144"/>
      <c r="H75" s="144"/>
      <c r="I75" s="145"/>
    </row>
    <row r="76" spans="6:9">
      <c r="F76" s="143"/>
      <c r="G76" s="144"/>
      <c r="H76" s="144"/>
      <c r="I76" s="145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19"/>
  <sheetViews>
    <sheetView showGridLines="0" showZeros="0" tabSelected="1" topLeftCell="A13" zoomScaleNormal="100" workbookViewId="0">
      <selection activeCell="L49" sqref="L49"/>
    </sheetView>
  </sheetViews>
  <sheetFormatPr defaultRowHeight="12.75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55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>
      <c r="A1" s="214" t="s">
        <v>65</v>
      </c>
      <c r="B1" s="214"/>
      <c r="C1" s="214"/>
      <c r="D1" s="214"/>
      <c r="E1" s="214"/>
      <c r="F1" s="214"/>
      <c r="G1" s="214"/>
    </row>
    <row r="2" spans="1:104" ht="14.25" customHeight="1" thickBot="1">
      <c r="B2" s="147"/>
      <c r="C2" s="148"/>
      <c r="D2" s="148"/>
      <c r="E2" s="149"/>
      <c r="F2" s="148"/>
      <c r="G2" s="148"/>
    </row>
    <row r="3" spans="1:104" ht="13.5" thickTop="1">
      <c r="A3" s="205" t="s">
        <v>49</v>
      </c>
      <c r="B3" s="206"/>
      <c r="C3" s="95" t="str">
        <f>CONCATENATE(cislostavby," ",nazevstavby)</f>
        <v>1 Svinov BD Axmanova</v>
      </c>
      <c r="D3" s="96"/>
      <c r="E3" s="150" t="s">
        <v>66</v>
      </c>
      <c r="F3" s="151">
        <f>Rekapitulace!H1</f>
        <v>1</v>
      </c>
      <c r="G3" s="152"/>
    </row>
    <row r="4" spans="1:104" ht="13.5" thickBot="1">
      <c r="A4" s="215" t="s">
        <v>51</v>
      </c>
      <c r="B4" s="208"/>
      <c r="C4" s="101" t="str">
        <f>CONCATENATE(cisloobjektu," ",nazevobjektu)</f>
        <v>1 demolice</v>
      </c>
      <c r="D4" s="102"/>
      <c r="E4" s="216" t="str">
        <f>Rekapitulace!G2</f>
        <v>demolice</v>
      </c>
      <c r="F4" s="217"/>
      <c r="G4" s="218"/>
    </row>
    <row r="5" spans="1:104" ht="13.5" thickTop="1">
      <c r="A5" s="153"/>
      <c r="B5" s="154"/>
      <c r="C5" s="154"/>
      <c r="G5" s="156"/>
    </row>
    <row r="6" spans="1:104">
      <c r="A6" s="157" t="s">
        <v>67</v>
      </c>
      <c r="B6" s="158" t="s">
        <v>68</v>
      </c>
      <c r="C6" s="158" t="s">
        <v>69</v>
      </c>
      <c r="D6" s="158" t="s">
        <v>70</v>
      </c>
      <c r="E6" s="159" t="s">
        <v>71</v>
      </c>
      <c r="F6" s="158" t="s">
        <v>72</v>
      </c>
      <c r="G6" s="160" t="s">
        <v>73</v>
      </c>
    </row>
    <row r="7" spans="1:104">
      <c r="A7" s="161" t="s">
        <v>74</v>
      </c>
      <c r="B7" s="162" t="s">
        <v>78</v>
      </c>
      <c r="C7" s="163" t="s">
        <v>79</v>
      </c>
      <c r="D7" s="164"/>
      <c r="E7" s="165"/>
      <c r="F7" s="165"/>
      <c r="G7" s="166"/>
      <c r="H7" s="167"/>
      <c r="I7" s="167"/>
      <c r="O7" s="168">
        <v>1</v>
      </c>
    </row>
    <row r="8" spans="1:104">
      <c r="A8" s="169">
        <v>1</v>
      </c>
      <c r="B8" s="170" t="s">
        <v>80</v>
      </c>
      <c r="C8" s="171" t="s">
        <v>162</v>
      </c>
      <c r="D8" s="172" t="s">
        <v>81</v>
      </c>
      <c r="E8" s="173">
        <v>61.12</v>
      </c>
      <c r="F8" s="173"/>
      <c r="G8" s="174"/>
      <c r="O8" s="168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t="shared" ref="BA8:BA30" si="0">IF(AZ8=1,G8,0)</f>
        <v>0</v>
      </c>
      <c r="BB8" s="146">
        <f t="shared" ref="BB8:BB30" si="1">IF(AZ8=2,G8,0)</f>
        <v>0</v>
      </c>
      <c r="BC8" s="146">
        <f t="shared" ref="BC8:BC30" si="2">IF(AZ8=3,G8,0)</f>
        <v>0</v>
      </c>
      <c r="BD8" s="146">
        <f t="shared" ref="BD8:BD30" si="3">IF(AZ8=4,G8,0)</f>
        <v>0</v>
      </c>
      <c r="BE8" s="146">
        <f t="shared" ref="BE8:BE30" si="4">IF(AZ8=5,G8,0)</f>
        <v>0</v>
      </c>
      <c r="CA8" s="168">
        <v>1</v>
      </c>
      <c r="CB8" s="168">
        <v>1</v>
      </c>
      <c r="CZ8" s="146">
        <v>0</v>
      </c>
    </row>
    <row r="9" spans="1:104">
      <c r="A9" s="169">
        <v>2</v>
      </c>
      <c r="B9" s="170" t="s">
        <v>82</v>
      </c>
      <c r="C9" s="171" t="s">
        <v>83</v>
      </c>
      <c r="D9" s="172" t="s">
        <v>84</v>
      </c>
      <c r="E9" s="173">
        <v>166.7</v>
      </c>
      <c r="F9" s="173"/>
      <c r="G9" s="174"/>
      <c r="O9" s="168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0"/>
        <v>0</v>
      </c>
      <c r="BB9" s="146">
        <f t="shared" si="1"/>
        <v>0</v>
      </c>
      <c r="BC9" s="146">
        <f t="shared" si="2"/>
        <v>0</v>
      </c>
      <c r="BD9" s="146">
        <f t="shared" si="3"/>
        <v>0</v>
      </c>
      <c r="BE9" s="146">
        <f t="shared" si="4"/>
        <v>0</v>
      </c>
      <c r="CA9" s="168">
        <v>1</v>
      </c>
      <c r="CB9" s="168">
        <v>1</v>
      </c>
      <c r="CZ9" s="146">
        <v>0</v>
      </c>
    </row>
    <row r="10" spans="1:104">
      <c r="A10" s="169">
        <v>3</v>
      </c>
      <c r="B10" s="170" t="s">
        <v>85</v>
      </c>
      <c r="C10" s="171" t="s">
        <v>86</v>
      </c>
      <c r="D10" s="172" t="s">
        <v>81</v>
      </c>
      <c r="E10" s="173">
        <v>565</v>
      </c>
      <c r="F10" s="173"/>
      <c r="G10" s="174"/>
      <c r="O10" s="168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0"/>
        <v>0</v>
      </c>
      <c r="BB10" s="146">
        <f t="shared" si="1"/>
        <v>0</v>
      </c>
      <c r="BC10" s="146">
        <f t="shared" si="2"/>
        <v>0</v>
      </c>
      <c r="BD10" s="146">
        <f t="shared" si="3"/>
        <v>0</v>
      </c>
      <c r="BE10" s="146">
        <f t="shared" si="4"/>
        <v>0</v>
      </c>
      <c r="CA10" s="168">
        <v>1</v>
      </c>
      <c r="CB10" s="168">
        <v>1</v>
      </c>
      <c r="CZ10" s="146">
        <v>0</v>
      </c>
    </row>
    <row r="11" spans="1:104">
      <c r="A11" s="169">
        <v>4</v>
      </c>
      <c r="B11" s="170" t="s">
        <v>87</v>
      </c>
      <c r="C11" s="171" t="s">
        <v>88</v>
      </c>
      <c r="D11" s="172" t="s">
        <v>81</v>
      </c>
      <c r="E11" s="173">
        <v>2.7</v>
      </c>
      <c r="F11" s="173"/>
      <c r="G11" s="174"/>
      <c r="O11" s="168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0"/>
        <v>0</v>
      </c>
      <c r="BB11" s="146">
        <f t="shared" si="1"/>
        <v>0</v>
      </c>
      <c r="BC11" s="146">
        <f t="shared" si="2"/>
        <v>0</v>
      </c>
      <c r="BD11" s="146">
        <f t="shared" si="3"/>
        <v>0</v>
      </c>
      <c r="BE11" s="146">
        <f t="shared" si="4"/>
        <v>0</v>
      </c>
      <c r="CA11" s="168">
        <v>1</v>
      </c>
      <c r="CB11" s="168">
        <v>1</v>
      </c>
      <c r="CZ11" s="146">
        <v>0</v>
      </c>
    </row>
    <row r="12" spans="1:104">
      <c r="A12" s="169">
        <v>5</v>
      </c>
      <c r="B12" s="170" t="s">
        <v>89</v>
      </c>
      <c r="C12" s="171" t="s">
        <v>90</v>
      </c>
      <c r="D12" s="172" t="s">
        <v>81</v>
      </c>
      <c r="E12" s="173">
        <v>36.1</v>
      </c>
      <c r="F12" s="173"/>
      <c r="G12" s="174"/>
      <c r="O12" s="168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0"/>
        <v>0</v>
      </c>
      <c r="BB12" s="146">
        <f t="shared" si="1"/>
        <v>0</v>
      </c>
      <c r="BC12" s="146">
        <f t="shared" si="2"/>
        <v>0</v>
      </c>
      <c r="BD12" s="146">
        <f t="shared" si="3"/>
        <v>0</v>
      </c>
      <c r="BE12" s="146">
        <f t="shared" si="4"/>
        <v>0</v>
      </c>
      <c r="CA12" s="168">
        <v>1</v>
      </c>
      <c r="CB12" s="168">
        <v>1</v>
      </c>
      <c r="CZ12" s="146">
        <v>0</v>
      </c>
    </row>
    <row r="13" spans="1:104">
      <c r="A13" s="169">
        <v>6</v>
      </c>
      <c r="B13" s="170" t="s">
        <v>91</v>
      </c>
      <c r="C13" s="171" t="s">
        <v>92</v>
      </c>
      <c r="D13" s="172" t="s">
        <v>81</v>
      </c>
      <c r="E13" s="173">
        <v>32.869999999999997</v>
      </c>
      <c r="F13" s="173"/>
      <c r="G13" s="174"/>
      <c r="O13" s="168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0"/>
        <v>0</v>
      </c>
      <c r="BB13" s="146">
        <f t="shared" si="1"/>
        <v>0</v>
      </c>
      <c r="BC13" s="146">
        <f t="shared" si="2"/>
        <v>0</v>
      </c>
      <c r="BD13" s="146">
        <f t="shared" si="3"/>
        <v>0</v>
      </c>
      <c r="BE13" s="146">
        <f t="shared" si="4"/>
        <v>0</v>
      </c>
      <c r="CA13" s="168">
        <v>1</v>
      </c>
      <c r="CB13" s="168">
        <v>1</v>
      </c>
      <c r="CZ13" s="146">
        <v>0</v>
      </c>
    </row>
    <row r="14" spans="1:104">
      <c r="A14" s="169">
        <v>7</v>
      </c>
      <c r="B14" s="170" t="s">
        <v>93</v>
      </c>
      <c r="C14" s="171" t="s">
        <v>94</v>
      </c>
      <c r="D14" s="172" t="s">
        <v>84</v>
      </c>
      <c r="E14" s="173">
        <v>13.58</v>
      </c>
      <c r="F14" s="173"/>
      <c r="G14" s="174"/>
      <c r="O14" s="168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0"/>
        <v>0</v>
      </c>
      <c r="BB14" s="146">
        <f t="shared" si="1"/>
        <v>0</v>
      </c>
      <c r="BC14" s="146">
        <f t="shared" si="2"/>
        <v>0</v>
      </c>
      <c r="BD14" s="146">
        <f t="shared" si="3"/>
        <v>0</v>
      </c>
      <c r="BE14" s="146">
        <f t="shared" si="4"/>
        <v>0</v>
      </c>
      <c r="CA14" s="168">
        <v>1</v>
      </c>
      <c r="CB14" s="168">
        <v>1</v>
      </c>
      <c r="CZ14" s="146">
        <v>0</v>
      </c>
    </row>
    <row r="15" spans="1:104">
      <c r="A15" s="169">
        <v>8</v>
      </c>
      <c r="B15" s="170" t="s">
        <v>95</v>
      </c>
      <c r="C15" s="171" t="s">
        <v>96</v>
      </c>
      <c r="D15" s="172" t="s">
        <v>84</v>
      </c>
      <c r="E15" s="173">
        <v>901.6</v>
      </c>
      <c r="F15" s="173"/>
      <c r="G15" s="174"/>
      <c r="O15" s="168">
        <v>2</v>
      </c>
      <c r="AA15" s="146">
        <v>2</v>
      </c>
      <c r="AB15" s="146">
        <v>1</v>
      </c>
      <c r="AC15" s="146">
        <v>1</v>
      </c>
      <c r="AZ15" s="146">
        <v>1</v>
      </c>
      <c r="BA15" s="146">
        <f t="shared" si="0"/>
        <v>0</v>
      </c>
      <c r="BB15" s="146">
        <f t="shared" si="1"/>
        <v>0</v>
      </c>
      <c r="BC15" s="146">
        <f t="shared" si="2"/>
        <v>0</v>
      </c>
      <c r="BD15" s="146">
        <f t="shared" si="3"/>
        <v>0</v>
      </c>
      <c r="BE15" s="146">
        <f t="shared" si="4"/>
        <v>0</v>
      </c>
      <c r="CA15" s="168">
        <v>2</v>
      </c>
      <c r="CB15" s="168">
        <v>1</v>
      </c>
      <c r="CZ15" s="146">
        <v>7.2000000000027597E-4</v>
      </c>
    </row>
    <row r="16" spans="1:104">
      <c r="A16" s="169">
        <v>9</v>
      </c>
      <c r="B16" s="170" t="s">
        <v>97</v>
      </c>
      <c r="C16" s="171" t="s">
        <v>98</v>
      </c>
      <c r="D16" s="172" t="s">
        <v>99</v>
      </c>
      <c r="E16" s="173">
        <v>216</v>
      </c>
      <c r="F16" s="173"/>
      <c r="G16" s="174"/>
      <c r="O16" s="168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0"/>
        <v>0</v>
      </c>
      <c r="BB16" s="146">
        <f t="shared" si="1"/>
        <v>0</v>
      </c>
      <c r="BC16" s="146">
        <f t="shared" si="2"/>
        <v>0</v>
      </c>
      <c r="BD16" s="146">
        <f t="shared" si="3"/>
        <v>0</v>
      </c>
      <c r="BE16" s="146">
        <f t="shared" si="4"/>
        <v>0</v>
      </c>
      <c r="CA16" s="168">
        <v>1</v>
      </c>
      <c r="CB16" s="168">
        <v>1</v>
      </c>
      <c r="CZ16" s="146">
        <v>1.9999999999988898E-3</v>
      </c>
    </row>
    <row r="17" spans="1:104">
      <c r="A17" s="169">
        <v>10</v>
      </c>
      <c r="B17" s="170" t="s">
        <v>100</v>
      </c>
      <c r="C17" s="171" t="s">
        <v>101</v>
      </c>
      <c r="D17" s="172" t="s">
        <v>81</v>
      </c>
      <c r="E17" s="173">
        <v>5.6722000000000001</v>
      </c>
      <c r="F17" s="173"/>
      <c r="G17" s="174"/>
      <c r="O17" s="168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0"/>
        <v>0</v>
      </c>
      <c r="BB17" s="146">
        <f t="shared" si="1"/>
        <v>0</v>
      </c>
      <c r="BC17" s="146">
        <f t="shared" si="2"/>
        <v>0</v>
      </c>
      <c r="BD17" s="146">
        <f t="shared" si="3"/>
        <v>0</v>
      </c>
      <c r="BE17" s="146">
        <f t="shared" si="4"/>
        <v>0</v>
      </c>
      <c r="CA17" s="168">
        <v>1</v>
      </c>
      <c r="CB17" s="168">
        <v>1</v>
      </c>
      <c r="CZ17" s="146">
        <v>0</v>
      </c>
    </row>
    <row r="18" spans="1:104">
      <c r="A18" s="169">
        <v>11</v>
      </c>
      <c r="B18" s="170" t="s">
        <v>102</v>
      </c>
      <c r="C18" s="171" t="s">
        <v>103</v>
      </c>
      <c r="D18" s="172" t="s">
        <v>81</v>
      </c>
      <c r="E18" s="173">
        <v>53.240499999999997</v>
      </c>
      <c r="F18" s="173"/>
      <c r="G18" s="174"/>
      <c r="O18" s="168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0"/>
        <v>0</v>
      </c>
      <c r="BB18" s="146">
        <f t="shared" si="1"/>
        <v>0</v>
      </c>
      <c r="BC18" s="146">
        <f t="shared" si="2"/>
        <v>0</v>
      </c>
      <c r="BD18" s="146">
        <f t="shared" si="3"/>
        <v>0</v>
      </c>
      <c r="BE18" s="146">
        <f t="shared" si="4"/>
        <v>0</v>
      </c>
      <c r="CA18" s="168">
        <v>1</v>
      </c>
      <c r="CB18" s="168">
        <v>1</v>
      </c>
      <c r="CZ18" s="146">
        <v>0</v>
      </c>
    </row>
    <row r="19" spans="1:104">
      <c r="A19" s="169">
        <v>12</v>
      </c>
      <c r="B19" s="170" t="s">
        <v>104</v>
      </c>
      <c r="C19" s="171" t="s">
        <v>105</v>
      </c>
      <c r="D19" s="172" t="s">
        <v>81</v>
      </c>
      <c r="E19" s="173">
        <v>2.1505999999999998</v>
      </c>
      <c r="F19" s="173"/>
      <c r="G19" s="174"/>
      <c r="O19" s="168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si="0"/>
        <v>0</v>
      </c>
      <c r="BB19" s="146">
        <f t="shared" si="1"/>
        <v>0</v>
      </c>
      <c r="BC19" s="146">
        <f t="shared" si="2"/>
        <v>0</v>
      </c>
      <c r="BD19" s="146">
        <f t="shared" si="3"/>
        <v>0</v>
      </c>
      <c r="BE19" s="146">
        <f t="shared" si="4"/>
        <v>0</v>
      </c>
      <c r="CA19" s="168">
        <v>1</v>
      </c>
      <c r="CB19" s="168">
        <v>1</v>
      </c>
      <c r="CZ19" s="146">
        <v>0</v>
      </c>
    </row>
    <row r="20" spans="1:104">
      <c r="A20" s="169">
        <v>13</v>
      </c>
      <c r="B20" s="170" t="s">
        <v>106</v>
      </c>
      <c r="C20" s="171" t="s">
        <v>107</v>
      </c>
      <c r="D20" s="172" t="s">
        <v>81</v>
      </c>
      <c r="E20" s="173">
        <v>36.795999999999999</v>
      </c>
      <c r="F20" s="173"/>
      <c r="G20" s="174"/>
      <c r="O20" s="168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 t="shared" si="0"/>
        <v>0</v>
      </c>
      <c r="BB20" s="146">
        <f t="shared" si="1"/>
        <v>0</v>
      </c>
      <c r="BC20" s="146">
        <f t="shared" si="2"/>
        <v>0</v>
      </c>
      <c r="BD20" s="146">
        <f t="shared" si="3"/>
        <v>0</v>
      </c>
      <c r="BE20" s="146">
        <f t="shared" si="4"/>
        <v>0</v>
      </c>
      <c r="CA20" s="168">
        <v>1</v>
      </c>
      <c r="CB20" s="168">
        <v>1</v>
      </c>
      <c r="CZ20" s="146">
        <v>0</v>
      </c>
    </row>
    <row r="21" spans="1:104">
      <c r="A21" s="169">
        <v>14</v>
      </c>
      <c r="B21" s="170" t="s">
        <v>108</v>
      </c>
      <c r="C21" s="171" t="s">
        <v>109</v>
      </c>
      <c r="D21" s="172" t="s">
        <v>81</v>
      </c>
      <c r="E21" s="173">
        <v>62.4</v>
      </c>
      <c r="F21" s="173"/>
      <c r="G21" s="174"/>
      <c r="O21" s="168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 t="shared" si="0"/>
        <v>0</v>
      </c>
      <c r="BB21" s="146">
        <f t="shared" si="1"/>
        <v>0</v>
      </c>
      <c r="BC21" s="146">
        <f t="shared" si="2"/>
        <v>0</v>
      </c>
      <c r="BD21" s="146">
        <f t="shared" si="3"/>
        <v>0</v>
      </c>
      <c r="BE21" s="146">
        <f t="shared" si="4"/>
        <v>0</v>
      </c>
      <c r="CA21" s="168">
        <v>1</v>
      </c>
      <c r="CB21" s="168">
        <v>1</v>
      </c>
      <c r="CZ21" s="146">
        <v>0</v>
      </c>
    </row>
    <row r="22" spans="1:104">
      <c r="A22" s="169">
        <v>15</v>
      </c>
      <c r="B22" s="170" t="s">
        <v>110</v>
      </c>
      <c r="C22" s="171" t="s">
        <v>111</v>
      </c>
      <c r="D22" s="172" t="s">
        <v>99</v>
      </c>
      <c r="E22" s="173">
        <v>16</v>
      </c>
      <c r="F22" s="173"/>
      <c r="G22" s="174"/>
      <c r="O22" s="168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 t="shared" si="0"/>
        <v>0</v>
      </c>
      <c r="BB22" s="146">
        <f t="shared" si="1"/>
        <v>0</v>
      </c>
      <c r="BC22" s="146">
        <f t="shared" si="2"/>
        <v>0</v>
      </c>
      <c r="BD22" s="146">
        <f t="shared" si="3"/>
        <v>0</v>
      </c>
      <c r="BE22" s="146">
        <f t="shared" si="4"/>
        <v>0</v>
      </c>
      <c r="CA22" s="168">
        <v>1</v>
      </c>
      <c r="CB22" s="168">
        <v>1</v>
      </c>
      <c r="CZ22" s="146">
        <v>0</v>
      </c>
    </row>
    <row r="23" spans="1:104">
      <c r="A23" s="169">
        <v>16</v>
      </c>
      <c r="B23" s="170" t="s">
        <v>112</v>
      </c>
      <c r="C23" s="171" t="s">
        <v>113</v>
      </c>
      <c r="D23" s="172" t="s">
        <v>99</v>
      </c>
      <c r="E23" s="173">
        <v>27</v>
      </c>
      <c r="F23" s="173"/>
      <c r="G23" s="174"/>
      <c r="O23" s="168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 t="shared" si="0"/>
        <v>0</v>
      </c>
      <c r="BB23" s="146">
        <f t="shared" si="1"/>
        <v>0</v>
      </c>
      <c r="BC23" s="146">
        <f t="shared" si="2"/>
        <v>0</v>
      </c>
      <c r="BD23" s="146">
        <f t="shared" si="3"/>
        <v>0</v>
      </c>
      <c r="BE23" s="146">
        <f t="shared" si="4"/>
        <v>0</v>
      </c>
      <c r="CA23" s="168">
        <v>1</v>
      </c>
      <c r="CB23" s="168">
        <v>1</v>
      </c>
      <c r="CZ23" s="146">
        <v>0</v>
      </c>
    </row>
    <row r="24" spans="1:104">
      <c r="A24" s="169">
        <v>17</v>
      </c>
      <c r="B24" s="170" t="s">
        <v>114</v>
      </c>
      <c r="C24" s="171" t="s">
        <v>115</v>
      </c>
      <c r="D24" s="172" t="s">
        <v>99</v>
      </c>
      <c r="E24" s="173">
        <v>41</v>
      </c>
      <c r="F24" s="173"/>
      <c r="G24" s="174"/>
      <c r="O24" s="168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 t="shared" si="0"/>
        <v>0</v>
      </c>
      <c r="BB24" s="146">
        <f t="shared" si="1"/>
        <v>0</v>
      </c>
      <c r="BC24" s="146">
        <f t="shared" si="2"/>
        <v>0</v>
      </c>
      <c r="BD24" s="146">
        <f t="shared" si="3"/>
        <v>0</v>
      </c>
      <c r="BE24" s="146">
        <f t="shared" si="4"/>
        <v>0</v>
      </c>
      <c r="CA24" s="168">
        <v>1</v>
      </c>
      <c r="CB24" s="168">
        <v>1</v>
      </c>
      <c r="CZ24" s="146">
        <v>0</v>
      </c>
    </row>
    <row r="25" spans="1:104">
      <c r="A25" s="169">
        <v>18</v>
      </c>
      <c r="B25" s="170" t="s">
        <v>116</v>
      </c>
      <c r="C25" s="171" t="s">
        <v>117</v>
      </c>
      <c r="D25" s="172" t="s">
        <v>99</v>
      </c>
      <c r="E25" s="173">
        <v>3</v>
      </c>
      <c r="F25" s="173"/>
      <c r="G25" s="174"/>
      <c r="O25" s="168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 t="shared" si="0"/>
        <v>0</v>
      </c>
      <c r="BB25" s="146">
        <f t="shared" si="1"/>
        <v>0</v>
      </c>
      <c r="BC25" s="146">
        <f t="shared" si="2"/>
        <v>0</v>
      </c>
      <c r="BD25" s="146">
        <f t="shared" si="3"/>
        <v>0</v>
      </c>
      <c r="BE25" s="146">
        <f t="shared" si="4"/>
        <v>0</v>
      </c>
      <c r="CA25" s="168">
        <v>1</v>
      </c>
      <c r="CB25" s="168">
        <v>1</v>
      </c>
      <c r="CZ25" s="146">
        <v>0</v>
      </c>
    </row>
    <row r="26" spans="1:104">
      <c r="A26" s="169">
        <v>19</v>
      </c>
      <c r="B26" s="170" t="s">
        <v>118</v>
      </c>
      <c r="C26" s="171" t="s">
        <v>119</v>
      </c>
      <c r="D26" s="172" t="s">
        <v>84</v>
      </c>
      <c r="E26" s="173">
        <v>4</v>
      </c>
      <c r="F26" s="173"/>
      <c r="G26" s="174"/>
      <c r="O26" s="168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 t="shared" si="0"/>
        <v>0</v>
      </c>
      <c r="BB26" s="146">
        <f t="shared" si="1"/>
        <v>0</v>
      </c>
      <c r="BC26" s="146">
        <f t="shared" si="2"/>
        <v>0</v>
      </c>
      <c r="BD26" s="146">
        <f t="shared" si="3"/>
        <v>0</v>
      </c>
      <c r="BE26" s="146">
        <f t="shared" si="4"/>
        <v>0</v>
      </c>
      <c r="CA26" s="168">
        <v>1</v>
      </c>
      <c r="CB26" s="168">
        <v>1</v>
      </c>
      <c r="CZ26" s="146">
        <v>1.9999999999988898E-3</v>
      </c>
    </row>
    <row r="27" spans="1:104">
      <c r="A27" s="169">
        <v>20</v>
      </c>
      <c r="B27" s="170" t="s">
        <v>120</v>
      </c>
      <c r="C27" s="171" t="s">
        <v>121</v>
      </c>
      <c r="D27" s="172" t="s">
        <v>84</v>
      </c>
      <c r="E27" s="173">
        <v>56.7</v>
      </c>
      <c r="F27" s="173"/>
      <c r="G27" s="174"/>
      <c r="O27" s="168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 t="shared" si="0"/>
        <v>0</v>
      </c>
      <c r="BB27" s="146">
        <f t="shared" si="1"/>
        <v>0</v>
      </c>
      <c r="BC27" s="146">
        <f t="shared" si="2"/>
        <v>0</v>
      </c>
      <c r="BD27" s="146">
        <f t="shared" si="3"/>
        <v>0</v>
      </c>
      <c r="BE27" s="146">
        <f t="shared" si="4"/>
        <v>0</v>
      </c>
      <c r="CA27" s="168">
        <v>1</v>
      </c>
      <c r="CB27" s="168">
        <v>1</v>
      </c>
      <c r="CZ27" s="146">
        <v>0</v>
      </c>
    </row>
    <row r="28" spans="1:104">
      <c r="A28" s="169">
        <v>21</v>
      </c>
      <c r="B28" s="170" t="s">
        <v>122</v>
      </c>
      <c r="C28" s="171" t="s">
        <v>123</v>
      </c>
      <c r="D28" s="172" t="s">
        <v>84</v>
      </c>
      <c r="E28" s="173">
        <v>8.82</v>
      </c>
      <c r="F28" s="173"/>
      <c r="G28" s="174"/>
      <c r="O28" s="168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 t="shared" si="0"/>
        <v>0</v>
      </c>
      <c r="BB28" s="146">
        <f t="shared" si="1"/>
        <v>0</v>
      </c>
      <c r="BC28" s="146">
        <f t="shared" si="2"/>
        <v>0</v>
      </c>
      <c r="BD28" s="146">
        <f t="shared" si="3"/>
        <v>0</v>
      </c>
      <c r="BE28" s="146">
        <f t="shared" si="4"/>
        <v>0</v>
      </c>
      <c r="CA28" s="168">
        <v>1</v>
      </c>
      <c r="CB28" s="168">
        <v>1</v>
      </c>
      <c r="CZ28" s="146">
        <v>0</v>
      </c>
    </row>
    <row r="29" spans="1:104">
      <c r="A29" s="169">
        <v>22</v>
      </c>
      <c r="B29" s="170" t="s">
        <v>124</v>
      </c>
      <c r="C29" s="171" t="s">
        <v>125</v>
      </c>
      <c r="D29" s="172" t="s">
        <v>84</v>
      </c>
      <c r="E29" s="173">
        <v>38.159999999999997</v>
      </c>
      <c r="F29" s="173"/>
      <c r="G29" s="174"/>
      <c r="O29" s="168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 t="shared" si="0"/>
        <v>0</v>
      </c>
      <c r="BB29" s="146">
        <f t="shared" si="1"/>
        <v>0</v>
      </c>
      <c r="BC29" s="146">
        <f t="shared" si="2"/>
        <v>0</v>
      </c>
      <c r="BD29" s="146">
        <f t="shared" si="3"/>
        <v>0</v>
      </c>
      <c r="BE29" s="146">
        <f t="shared" si="4"/>
        <v>0</v>
      </c>
      <c r="CA29" s="168">
        <v>1</v>
      </c>
      <c r="CB29" s="168">
        <v>1</v>
      </c>
      <c r="CZ29" s="146">
        <v>0</v>
      </c>
    </row>
    <row r="30" spans="1:104">
      <c r="A30" s="169">
        <v>23</v>
      </c>
      <c r="B30" s="170" t="s">
        <v>126</v>
      </c>
      <c r="C30" s="171" t="s">
        <v>127</v>
      </c>
      <c r="D30" s="172" t="s">
        <v>84</v>
      </c>
      <c r="E30" s="173">
        <v>73.8</v>
      </c>
      <c r="F30" s="173"/>
      <c r="G30" s="174"/>
      <c r="O30" s="168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 t="shared" si="0"/>
        <v>0</v>
      </c>
      <c r="BB30" s="146">
        <f t="shared" si="1"/>
        <v>0</v>
      </c>
      <c r="BC30" s="146">
        <f t="shared" si="2"/>
        <v>0</v>
      </c>
      <c r="BD30" s="146">
        <f t="shared" si="3"/>
        <v>0</v>
      </c>
      <c r="BE30" s="146">
        <f t="shared" si="4"/>
        <v>0</v>
      </c>
      <c r="CA30" s="168">
        <v>1</v>
      </c>
      <c r="CB30" s="168">
        <v>1</v>
      </c>
      <c r="CZ30" s="146">
        <v>0</v>
      </c>
    </row>
    <row r="31" spans="1:104">
      <c r="A31" s="175"/>
      <c r="B31" s="176" t="s">
        <v>76</v>
      </c>
      <c r="C31" s="177" t="str">
        <f>CONCATENATE(B7," ",C7)</f>
        <v>96 Bourání konstrukcí</v>
      </c>
      <c r="D31" s="178"/>
      <c r="E31" s="179"/>
      <c r="F31" s="180"/>
      <c r="G31" s="181"/>
      <c r="O31" s="168">
        <v>4</v>
      </c>
      <c r="BA31" s="182">
        <f>SUM(BA7:BA30)</f>
        <v>0</v>
      </c>
      <c r="BB31" s="182">
        <f>SUM(BB7:BB30)</f>
        <v>0</v>
      </c>
      <c r="BC31" s="182">
        <f>SUM(BC7:BC30)</f>
        <v>0</v>
      </c>
      <c r="BD31" s="182">
        <f>SUM(BD7:BD30)</f>
        <v>0</v>
      </c>
      <c r="BE31" s="182">
        <f>SUM(BE7:BE30)</f>
        <v>0</v>
      </c>
    </row>
    <row r="32" spans="1:104">
      <c r="A32" s="161" t="s">
        <v>74</v>
      </c>
      <c r="B32" s="162" t="s">
        <v>128</v>
      </c>
      <c r="C32" s="163" t="s">
        <v>129</v>
      </c>
      <c r="D32" s="164"/>
      <c r="E32" s="165"/>
      <c r="F32" s="165"/>
      <c r="G32" s="166"/>
      <c r="H32" s="167"/>
      <c r="I32" s="167"/>
      <c r="O32" s="168">
        <v>1</v>
      </c>
    </row>
    <row r="33" spans="1:104">
      <c r="A33" s="169">
        <v>24</v>
      </c>
      <c r="B33" s="170" t="s">
        <v>130</v>
      </c>
      <c r="C33" s="171" t="s">
        <v>131</v>
      </c>
      <c r="D33" s="172" t="s">
        <v>132</v>
      </c>
      <c r="E33" s="173">
        <v>526.29999999999995</v>
      </c>
      <c r="F33" s="173"/>
      <c r="G33" s="174"/>
      <c r="O33" s="168">
        <v>2</v>
      </c>
      <c r="AA33" s="146">
        <v>1</v>
      </c>
      <c r="AB33" s="146">
        <v>7</v>
      </c>
      <c r="AC33" s="146">
        <v>7</v>
      </c>
      <c r="AZ33" s="146">
        <v>2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68">
        <v>1</v>
      </c>
      <c r="CB33" s="168">
        <v>7</v>
      </c>
      <c r="CZ33" s="146">
        <v>0</v>
      </c>
    </row>
    <row r="34" spans="1:104">
      <c r="A34" s="169">
        <v>25</v>
      </c>
      <c r="B34" s="170" t="s">
        <v>133</v>
      </c>
      <c r="C34" s="171" t="s">
        <v>134</v>
      </c>
      <c r="D34" s="172" t="s">
        <v>84</v>
      </c>
      <c r="E34" s="173">
        <v>241.79</v>
      </c>
      <c r="F34" s="173"/>
      <c r="G34" s="174"/>
      <c r="O34" s="168">
        <v>2</v>
      </c>
      <c r="AA34" s="146">
        <v>1</v>
      </c>
      <c r="AB34" s="146">
        <v>7</v>
      </c>
      <c r="AC34" s="146">
        <v>7</v>
      </c>
      <c r="AZ34" s="146">
        <v>2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68">
        <v>1</v>
      </c>
      <c r="CB34" s="168">
        <v>7</v>
      </c>
      <c r="CZ34" s="146">
        <v>0</v>
      </c>
    </row>
    <row r="35" spans="1:104">
      <c r="A35" s="175"/>
      <c r="B35" s="176" t="s">
        <v>76</v>
      </c>
      <c r="C35" s="177" t="str">
        <f>CONCATENATE(B32," ",C32)</f>
        <v>762 Konstrukce tesařské</v>
      </c>
      <c r="D35" s="178"/>
      <c r="E35" s="179"/>
      <c r="F35" s="180"/>
      <c r="G35" s="181"/>
      <c r="O35" s="168">
        <v>4</v>
      </c>
      <c r="BA35" s="182">
        <f>SUM(BA32:BA34)</f>
        <v>0</v>
      </c>
      <c r="BB35" s="182">
        <f>SUM(BB32:BB34)</f>
        <v>0</v>
      </c>
      <c r="BC35" s="182">
        <f>SUM(BC32:BC34)</f>
        <v>0</v>
      </c>
      <c r="BD35" s="182">
        <f>SUM(BD32:BD34)</f>
        <v>0</v>
      </c>
      <c r="BE35" s="182">
        <f>SUM(BE32:BE34)</f>
        <v>0</v>
      </c>
    </row>
    <row r="36" spans="1:104">
      <c r="A36" s="161" t="s">
        <v>74</v>
      </c>
      <c r="B36" s="162" t="s">
        <v>135</v>
      </c>
      <c r="C36" s="163" t="s">
        <v>136</v>
      </c>
      <c r="D36" s="164"/>
      <c r="E36" s="165"/>
      <c r="F36" s="165"/>
      <c r="G36" s="166"/>
      <c r="H36" s="167"/>
      <c r="I36" s="167"/>
      <c r="O36" s="168">
        <v>1</v>
      </c>
    </row>
    <row r="37" spans="1:104">
      <c r="A37" s="169">
        <v>26</v>
      </c>
      <c r="B37" s="170" t="s">
        <v>137</v>
      </c>
      <c r="C37" s="171" t="s">
        <v>138</v>
      </c>
      <c r="D37" s="172" t="s">
        <v>84</v>
      </c>
      <c r="E37" s="173">
        <v>241.79</v>
      </c>
      <c r="F37" s="173"/>
      <c r="G37" s="174"/>
      <c r="O37" s="168">
        <v>2</v>
      </c>
      <c r="AA37" s="146">
        <v>1</v>
      </c>
      <c r="AB37" s="146">
        <v>7</v>
      </c>
      <c r="AC37" s="146">
        <v>7</v>
      </c>
      <c r="AZ37" s="146">
        <v>2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68">
        <v>1</v>
      </c>
      <c r="CB37" s="168">
        <v>7</v>
      </c>
      <c r="CZ37" s="146">
        <v>0</v>
      </c>
    </row>
    <row r="38" spans="1:104">
      <c r="A38" s="175"/>
      <c r="B38" s="176" t="s">
        <v>76</v>
      </c>
      <c r="C38" s="177" t="str">
        <f>CONCATENATE(B36," ",C36)</f>
        <v>764 Konstrukce klempířské</v>
      </c>
      <c r="D38" s="178"/>
      <c r="E38" s="179"/>
      <c r="F38" s="180"/>
      <c r="G38" s="181"/>
      <c r="O38" s="168">
        <v>4</v>
      </c>
      <c r="BA38" s="182">
        <f>SUM(BA36:BA37)</f>
        <v>0</v>
      </c>
      <c r="BB38" s="182">
        <f>SUM(BB36:BB37)</f>
        <v>0</v>
      </c>
      <c r="BC38" s="182">
        <f>SUM(BC36:BC37)</f>
        <v>0</v>
      </c>
      <c r="BD38" s="182">
        <f>SUM(BD36:BD37)</f>
        <v>0</v>
      </c>
      <c r="BE38" s="182">
        <f>SUM(BE36:BE37)</f>
        <v>0</v>
      </c>
    </row>
    <row r="39" spans="1:104">
      <c r="A39" s="161" t="s">
        <v>74</v>
      </c>
      <c r="B39" s="162" t="s">
        <v>139</v>
      </c>
      <c r="C39" s="163" t="s">
        <v>140</v>
      </c>
      <c r="D39" s="164"/>
      <c r="E39" s="165"/>
      <c r="F39" s="165"/>
      <c r="G39" s="166"/>
      <c r="H39" s="167"/>
      <c r="I39" s="167"/>
      <c r="O39" s="168">
        <v>1</v>
      </c>
    </row>
    <row r="40" spans="1:104">
      <c r="A40" s="169">
        <v>27</v>
      </c>
      <c r="B40" s="170" t="s">
        <v>141</v>
      </c>
      <c r="C40" s="171" t="s">
        <v>142</v>
      </c>
      <c r="D40" s="172" t="s">
        <v>132</v>
      </c>
      <c r="E40" s="173">
        <v>59.3</v>
      </c>
      <c r="F40" s="173"/>
      <c r="G40" s="174"/>
      <c r="O40" s="168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68">
        <v>1</v>
      </c>
      <c r="CB40" s="168">
        <v>1</v>
      </c>
      <c r="CZ40" s="146">
        <v>0</v>
      </c>
    </row>
    <row r="41" spans="1:104">
      <c r="A41" s="169">
        <v>28</v>
      </c>
      <c r="B41" s="170" t="s">
        <v>143</v>
      </c>
      <c r="C41" s="171" t="s">
        <v>144</v>
      </c>
      <c r="D41" s="172" t="s">
        <v>145</v>
      </c>
      <c r="E41" s="173">
        <v>60</v>
      </c>
      <c r="F41" s="173"/>
      <c r="G41" s="174"/>
      <c r="O41" s="168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68">
        <v>1</v>
      </c>
      <c r="CB41" s="168">
        <v>1</v>
      </c>
      <c r="CZ41" s="146">
        <v>0</v>
      </c>
    </row>
    <row r="42" spans="1:104">
      <c r="A42" s="169">
        <v>29</v>
      </c>
      <c r="B42" s="170" t="s">
        <v>146</v>
      </c>
      <c r="C42" s="171" t="s">
        <v>147</v>
      </c>
      <c r="D42" s="172" t="s">
        <v>145</v>
      </c>
      <c r="E42" s="173">
        <v>8</v>
      </c>
      <c r="F42" s="173"/>
      <c r="G42" s="174"/>
      <c r="O42" s="168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68">
        <v>1</v>
      </c>
      <c r="CB42" s="168">
        <v>1</v>
      </c>
      <c r="CZ42" s="146">
        <v>0</v>
      </c>
    </row>
    <row r="43" spans="1:104">
      <c r="A43" s="175"/>
      <c r="B43" s="176" t="s">
        <v>76</v>
      </c>
      <c r="C43" s="177" t="str">
        <f>CONCATENATE(B39," ",C39)</f>
        <v>97 Prorážení otvorů</v>
      </c>
      <c r="D43" s="178"/>
      <c r="E43" s="179"/>
      <c r="F43" s="180"/>
      <c r="G43" s="181"/>
      <c r="O43" s="168">
        <v>4</v>
      </c>
      <c r="BA43" s="182">
        <f>SUM(BA39:BA42)</f>
        <v>0</v>
      </c>
      <c r="BB43" s="182">
        <f>SUM(BB39:BB42)</f>
        <v>0</v>
      </c>
      <c r="BC43" s="182">
        <f>SUM(BC39:BC42)</f>
        <v>0</v>
      </c>
      <c r="BD43" s="182">
        <f>SUM(BD39:BD42)</f>
        <v>0</v>
      </c>
      <c r="BE43" s="182">
        <f>SUM(BE39:BE42)</f>
        <v>0</v>
      </c>
    </row>
    <row r="44" spans="1:104">
      <c r="A44" s="161" t="s">
        <v>74</v>
      </c>
      <c r="B44" s="162" t="s">
        <v>148</v>
      </c>
      <c r="C44" s="163" t="s">
        <v>149</v>
      </c>
      <c r="D44" s="164"/>
      <c r="E44" s="165"/>
      <c r="F44" s="165"/>
      <c r="G44" s="166"/>
      <c r="H44" s="167"/>
      <c r="I44" s="167"/>
      <c r="O44" s="168">
        <v>1</v>
      </c>
    </row>
    <row r="45" spans="1:104" ht="22.5">
      <c r="A45" s="169">
        <v>30</v>
      </c>
      <c r="B45" s="170" t="s">
        <v>150</v>
      </c>
      <c r="C45" s="171" t="s">
        <v>163</v>
      </c>
      <c r="D45" s="172" t="s">
        <v>151</v>
      </c>
      <c r="E45" s="173">
        <v>1467</v>
      </c>
      <c r="F45" s="173"/>
      <c r="G45" s="174"/>
      <c r="O45" s="168">
        <v>2</v>
      </c>
      <c r="AA45" s="146">
        <v>1</v>
      </c>
      <c r="AB45" s="146">
        <v>3</v>
      </c>
      <c r="AC45" s="146">
        <v>3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68">
        <v>1</v>
      </c>
      <c r="CB45" s="168">
        <v>3</v>
      </c>
      <c r="CZ45" s="146">
        <v>0</v>
      </c>
    </row>
    <row r="46" spans="1:104">
      <c r="A46" s="175"/>
      <c r="B46" s="176" t="s">
        <v>76</v>
      </c>
      <c r="C46" s="177" t="str">
        <f>CONCATENATE(B44," ",C44)</f>
        <v>D96 Přesuny suti a vybouraných hmot</v>
      </c>
      <c r="D46" s="178"/>
      <c r="E46" s="179"/>
      <c r="F46" s="180"/>
      <c r="G46" s="181"/>
      <c r="O46" s="168">
        <v>4</v>
      </c>
      <c r="BA46" s="182">
        <f>SUM(BA44:BA45)</f>
        <v>0</v>
      </c>
      <c r="BB46" s="182">
        <f>SUM(BB44:BB45)</f>
        <v>0</v>
      </c>
      <c r="BC46" s="182">
        <f>SUM(BC44:BC45)</f>
        <v>0</v>
      </c>
      <c r="BD46" s="182">
        <f>SUM(BD44:BD45)</f>
        <v>0</v>
      </c>
      <c r="BE46" s="182">
        <f>SUM(BE44:BE45)</f>
        <v>0</v>
      </c>
    </row>
    <row r="47" spans="1:104">
      <c r="E47" s="146"/>
    </row>
    <row r="48" spans="1:104">
      <c r="E48" s="146"/>
    </row>
    <row r="49" spans="5:5">
      <c r="E49" s="146"/>
    </row>
    <row r="50" spans="5:5">
      <c r="E50" s="146"/>
    </row>
    <row r="51" spans="5:5">
      <c r="E51" s="146"/>
    </row>
    <row r="52" spans="5:5">
      <c r="E52" s="146"/>
    </row>
    <row r="53" spans="5:5">
      <c r="E53" s="146"/>
    </row>
    <row r="54" spans="5:5">
      <c r="E54" s="146"/>
    </row>
    <row r="55" spans="5:5">
      <c r="E55" s="146"/>
    </row>
    <row r="56" spans="5:5">
      <c r="E56" s="146"/>
    </row>
    <row r="57" spans="5:5">
      <c r="E57" s="146"/>
    </row>
    <row r="58" spans="5:5">
      <c r="E58" s="146"/>
    </row>
    <row r="59" spans="5:5">
      <c r="E59" s="146"/>
    </row>
    <row r="60" spans="5:5">
      <c r="E60" s="146"/>
    </row>
    <row r="61" spans="5:5">
      <c r="E61" s="146"/>
    </row>
    <row r="62" spans="5:5">
      <c r="E62" s="146"/>
    </row>
    <row r="63" spans="5:5">
      <c r="E63" s="146"/>
    </row>
    <row r="64" spans="5:5">
      <c r="E64" s="146"/>
    </row>
    <row r="65" spans="1:7">
      <c r="E65" s="146"/>
    </row>
    <row r="66" spans="1:7">
      <c r="E66" s="146"/>
    </row>
    <row r="67" spans="1:7">
      <c r="E67" s="146"/>
    </row>
    <row r="68" spans="1:7">
      <c r="E68" s="146"/>
    </row>
    <row r="69" spans="1:7">
      <c r="E69" s="146"/>
    </row>
    <row r="70" spans="1:7">
      <c r="A70" s="183"/>
      <c r="B70" s="183"/>
      <c r="C70" s="183"/>
      <c r="D70" s="183"/>
      <c r="E70" s="183"/>
      <c r="F70" s="183"/>
      <c r="G70" s="183"/>
    </row>
    <row r="71" spans="1:7">
      <c r="A71" s="183"/>
      <c r="B71" s="183"/>
      <c r="C71" s="183"/>
      <c r="D71" s="183"/>
      <c r="E71" s="183"/>
      <c r="F71" s="183"/>
      <c r="G71" s="183"/>
    </row>
    <row r="72" spans="1:7">
      <c r="A72" s="183"/>
      <c r="B72" s="183"/>
      <c r="C72" s="183"/>
      <c r="D72" s="183"/>
      <c r="E72" s="183"/>
      <c r="F72" s="183"/>
      <c r="G72" s="183"/>
    </row>
    <row r="73" spans="1:7">
      <c r="A73" s="183"/>
      <c r="B73" s="183"/>
      <c r="C73" s="183"/>
      <c r="D73" s="183"/>
      <c r="E73" s="183"/>
      <c r="F73" s="183"/>
      <c r="G73" s="183"/>
    </row>
    <row r="74" spans="1:7">
      <c r="E74" s="146"/>
    </row>
    <row r="75" spans="1:7">
      <c r="E75" s="146"/>
    </row>
    <row r="76" spans="1:7">
      <c r="E76" s="146"/>
    </row>
    <row r="77" spans="1:7">
      <c r="E77" s="146"/>
    </row>
    <row r="78" spans="1:7">
      <c r="E78" s="146"/>
    </row>
    <row r="79" spans="1:7">
      <c r="E79" s="146"/>
    </row>
    <row r="80" spans="1:7">
      <c r="E80" s="146"/>
    </row>
    <row r="81" spans="5:5">
      <c r="E81" s="146"/>
    </row>
    <row r="82" spans="5:5">
      <c r="E82" s="146"/>
    </row>
    <row r="83" spans="5:5">
      <c r="E83" s="146"/>
    </row>
    <row r="84" spans="5:5">
      <c r="E84" s="146"/>
    </row>
    <row r="85" spans="5:5">
      <c r="E85" s="146"/>
    </row>
    <row r="86" spans="5:5">
      <c r="E86" s="146"/>
    </row>
    <row r="87" spans="5:5">
      <c r="E87" s="146"/>
    </row>
    <row r="88" spans="5:5">
      <c r="E88" s="146"/>
    </row>
    <row r="89" spans="5:5">
      <c r="E89" s="146"/>
    </row>
    <row r="90" spans="5:5">
      <c r="E90" s="146"/>
    </row>
    <row r="91" spans="5:5">
      <c r="E91" s="146"/>
    </row>
    <row r="92" spans="5:5">
      <c r="E92" s="146"/>
    </row>
    <row r="93" spans="5:5">
      <c r="E93" s="146"/>
    </row>
    <row r="94" spans="5:5">
      <c r="E94" s="146"/>
    </row>
    <row r="95" spans="5:5">
      <c r="E95" s="146"/>
    </row>
    <row r="96" spans="5:5">
      <c r="E96" s="146"/>
    </row>
    <row r="97" spans="1:7">
      <c r="E97" s="146"/>
    </row>
    <row r="98" spans="1:7">
      <c r="E98" s="146"/>
    </row>
    <row r="99" spans="1:7">
      <c r="E99" s="146"/>
    </row>
    <row r="100" spans="1:7">
      <c r="E100" s="146"/>
    </row>
    <row r="101" spans="1:7">
      <c r="E101" s="146"/>
    </row>
    <row r="102" spans="1:7">
      <c r="E102" s="146"/>
    </row>
    <row r="103" spans="1:7">
      <c r="E103" s="146"/>
    </row>
    <row r="104" spans="1:7">
      <c r="E104" s="146"/>
    </row>
    <row r="105" spans="1:7">
      <c r="A105" s="184"/>
      <c r="B105" s="184"/>
    </row>
    <row r="106" spans="1:7">
      <c r="A106" s="183"/>
      <c r="B106" s="183"/>
      <c r="C106" s="185"/>
      <c r="D106" s="185"/>
      <c r="E106" s="186"/>
      <c r="F106" s="185"/>
      <c r="G106" s="187"/>
    </row>
    <row r="107" spans="1:7">
      <c r="A107" s="188"/>
      <c r="B107" s="188"/>
      <c r="C107" s="183"/>
      <c r="D107" s="183"/>
      <c r="E107" s="189"/>
      <c r="F107" s="183"/>
      <c r="G107" s="183"/>
    </row>
    <row r="108" spans="1:7">
      <c r="A108" s="183"/>
      <c r="B108" s="183"/>
      <c r="C108" s="183"/>
      <c r="D108" s="183"/>
      <c r="E108" s="189"/>
      <c r="F108" s="183"/>
      <c r="G108" s="183"/>
    </row>
    <row r="109" spans="1:7">
      <c r="A109" s="183"/>
      <c r="B109" s="183"/>
      <c r="C109" s="183"/>
      <c r="D109" s="183"/>
      <c r="E109" s="189"/>
      <c r="F109" s="183"/>
      <c r="G109" s="183"/>
    </row>
    <row r="110" spans="1:7">
      <c r="A110" s="183"/>
      <c r="B110" s="183"/>
      <c r="C110" s="183"/>
      <c r="D110" s="183"/>
      <c r="E110" s="189"/>
      <c r="F110" s="183"/>
      <c r="G110" s="183"/>
    </row>
    <row r="111" spans="1:7">
      <c r="A111" s="183"/>
      <c r="B111" s="183"/>
      <c r="C111" s="183"/>
      <c r="D111" s="183"/>
      <c r="E111" s="189"/>
      <c r="F111" s="183"/>
      <c r="G111" s="183"/>
    </row>
    <row r="112" spans="1:7">
      <c r="A112" s="183"/>
      <c r="B112" s="183"/>
      <c r="C112" s="183"/>
      <c r="D112" s="183"/>
      <c r="E112" s="189"/>
      <c r="F112" s="183"/>
      <c r="G112" s="183"/>
    </row>
    <row r="113" spans="1:7">
      <c r="A113" s="183"/>
      <c r="B113" s="183"/>
      <c r="C113" s="183"/>
      <c r="D113" s="183"/>
      <c r="E113" s="189"/>
      <c r="F113" s="183"/>
      <c r="G113" s="183"/>
    </row>
    <row r="114" spans="1:7">
      <c r="A114" s="183"/>
      <c r="B114" s="183"/>
      <c r="C114" s="183"/>
      <c r="D114" s="183"/>
      <c r="E114" s="189"/>
      <c r="F114" s="183"/>
      <c r="G114" s="183"/>
    </row>
    <row r="115" spans="1:7">
      <c r="A115" s="183"/>
      <c r="B115" s="183"/>
      <c r="C115" s="183"/>
      <c r="D115" s="183"/>
      <c r="E115" s="189"/>
      <c r="F115" s="183"/>
      <c r="G115" s="183"/>
    </row>
    <row r="116" spans="1:7">
      <c r="A116" s="183"/>
      <c r="B116" s="183"/>
      <c r="C116" s="183"/>
      <c r="D116" s="183"/>
      <c r="E116" s="189"/>
      <c r="F116" s="183"/>
      <c r="G116" s="183"/>
    </row>
    <row r="117" spans="1:7">
      <c r="A117" s="183"/>
      <c r="B117" s="183"/>
      <c r="C117" s="183"/>
      <c r="D117" s="183"/>
      <c r="E117" s="189"/>
      <c r="F117" s="183"/>
      <c r="G117" s="183"/>
    </row>
    <row r="118" spans="1:7">
      <c r="A118" s="183"/>
      <c r="B118" s="183"/>
      <c r="C118" s="183"/>
      <c r="D118" s="183"/>
      <c r="E118" s="189"/>
      <c r="F118" s="183"/>
      <c r="G118" s="183"/>
    </row>
    <row r="119" spans="1:7">
      <c r="A119" s="183"/>
      <c r="B119" s="183"/>
      <c r="C119" s="183"/>
      <c r="D119" s="183"/>
      <c r="E119" s="189"/>
      <c r="F119" s="183"/>
      <c r="G119" s="183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 Servis</dc:creator>
  <cp:lastModifiedBy>svin24</cp:lastModifiedBy>
  <cp:lastPrinted>2015-05-18T05:12:10Z</cp:lastPrinted>
  <dcterms:created xsi:type="dcterms:W3CDTF">2015-05-15T13:20:47Z</dcterms:created>
  <dcterms:modified xsi:type="dcterms:W3CDTF">2015-05-27T13:48:56Z</dcterms:modified>
</cp:coreProperties>
</file>