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9320" windowHeight="1176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'Položky'!$A$1:$G$157</definedName>
    <definedName name="_xlnm.Print_Area" localSheetId="1">'Rekapitulace'!$A$1:$I$15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Mode="manual" fullCalcOnLoad="1"/>
</workbook>
</file>

<file path=xl/sharedStrings.xml><?xml version="1.0" encoding="utf-8"?>
<sst xmlns="http://schemas.openxmlformats.org/spreadsheetml/2006/main" count="541" uniqueCount="364">
  <si>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</si>
  <si>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</si>
  <si>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</si>
  <si>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</si>
  <si>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</si>
  <si>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</si>
  <si>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</si>
  <si>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</si>
  <si>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</si>
  <si>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</si>
  <si>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Projektant</t>
  </si>
  <si>
    <t>Zpracovatel projektu</t>
  </si>
  <si>
    <t>Objednatel</t>
  </si>
  <si>
    <t>Dodavatel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</si>
  <si>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</si>
  <si>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</si>
  <si>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</si>
  <si>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</si>
  <si>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</si>
  <si>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</si>
  <si>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</si>
  <si>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</si>
  <si>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</si>
  <si>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</si>
  <si>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</si>
  <si>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</si>
  <si>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</si>
  <si>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</si>
  <si>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</si>
  <si>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</si>
  <si>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</si>
  <si>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</si>
  <si>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</si>
  <si>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</si>
  <si>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</si>
  <si>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</si>
  <si>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</si>
  <si>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</si>
  <si>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</si>
  <si>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</si>
  <si>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</si>
  <si>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</si>
  <si>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</si>
  <si>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</si>
  <si>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</si>
  <si>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</si>
  <si>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</si>
  <si>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</si>
  <si>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</si>
  <si>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</si>
  <si>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</si>
  <si>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</si>
  <si>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</si>
  <si>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</si>
  <si>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</si>
  <si>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</si>
  <si>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</si>
  <si>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</si>
  <si>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</si>
  <si>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</si>
  <si>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</si>
  <si>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</si>
  <si>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</si>
  <si>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</si>
  <si>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</si>
  <si>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m2</t>
  </si>
  <si>
    <t>t</t>
  </si>
  <si>
    <t>01</t>
  </si>
  <si>
    <t>5</t>
  </si>
  <si>
    <t>Komunikace</t>
  </si>
  <si>
    <t>97</t>
  </si>
  <si>
    <t>Prorážení otvorů a ostatní bourací práce</t>
  </si>
  <si>
    <t>997221561</t>
  </si>
  <si>
    <t>Vodorovná doprava suti z kusových materiálů do 1 km</t>
  </si>
  <si>
    <t>997221569</t>
  </si>
  <si>
    <t>997221611</t>
  </si>
  <si>
    <t>997221815</t>
  </si>
  <si>
    <t>Poplatek za uložení betonového odpadu na skládce (skládkovné)</t>
  </si>
  <si>
    <t>997221855</t>
  </si>
  <si>
    <t>Poplatek za uložení odpadu z kameniva na skládce (skládkovné)</t>
  </si>
  <si>
    <t>998223011</t>
  </si>
  <si>
    <t>Přesun hmot pro pozemní komunikace s krytem dlážděným</t>
  </si>
  <si>
    <t>113106123</t>
  </si>
  <si>
    <t>Rozebrání dlažeb komunikací pro pěší ze zámkových dlaždic</t>
  </si>
  <si>
    <t>113107111</t>
  </si>
  <si>
    <t>Odstranění podkladu pl do 50m2 z kameniva těženého tl 100 mm</t>
  </si>
  <si>
    <t>113107121</t>
  </si>
  <si>
    <t>Odstranění podkladu pl do 50 m2 z kameniva drceného tl 100 mm</t>
  </si>
  <si>
    <t>113107131</t>
  </si>
  <si>
    <t>Odstranění podkladu pl do 50 m2 z betonu prostého tl 150 mm</t>
  </si>
  <si>
    <t>113107136</t>
  </si>
  <si>
    <t>Odstranění podkladu pl do 50 m2 z betonu vyztuženého sítěmi tl 150 mm</t>
  </si>
  <si>
    <t>113107141</t>
  </si>
  <si>
    <t>Odstranění podkladu pl do 50 m2 živičných tl 50 mm</t>
  </si>
  <si>
    <t>113107142</t>
  </si>
  <si>
    <t>Odstranění podkladu pl do 50 m2 živičných tl 100 mm</t>
  </si>
  <si>
    <t>113201111</t>
  </si>
  <si>
    <t>Vytrhání obrub chodníkových ležatých</t>
  </si>
  <si>
    <t>m</t>
  </si>
  <si>
    <t>113201112</t>
  </si>
  <si>
    <t>Vytrhání obrub silničních ležatých</t>
  </si>
  <si>
    <t>113202111</t>
  </si>
  <si>
    <t>Vytrhání obrub krajníků obrubníků stojatých</t>
  </si>
  <si>
    <t>113203111</t>
  </si>
  <si>
    <t>Vytrhání obrub z dlažebních kostek</t>
  </si>
  <si>
    <t>113204111</t>
  </si>
  <si>
    <t>Vytrhání obrub záhonových</t>
  </si>
  <si>
    <t>120001101</t>
  </si>
  <si>
    <t>Příplatek za ztížení vykopávky v blízkosti podzemního vedení</t>
  </si>
  <si>
    <t>m3</t>
  </si>
  <si>
    <t>121101103</t>
  </si>
  <si>
    <t>Sejmutí ornice s přemístěním na vzdálenost do 250 m</t>
  </si>
  <si>
    <t>122101401</t>
  </si>
  <si>
    <t>Vykopávky v zemníku na suchu v hornině tř 1 a 2 objem do 100 m3</t>
  </si>
  <si>
    <t>122202201</t>
  </si>
  <si>
    <t>Odkopávky a prokopávky nezapažené pro silnice objemu do 100 m3 v hornině tř. 3</t>
  </si>
  <si>
    <t>122202209.1</t>
  </si>
  <si>
    <t>Příplatek k odkopávkám a prokopávkám pro silnice v hornině tř. 3 za lepivost</t>
  </si>
  <si>
    <t>131201101</t>
  </si>
  <si>
    <t>Hloubení jam nezapažených v hornině tř. 3 objemu do 100 m3</t>
  </si>
  <si>
    <t>131201109</t>
  </si>
  <si>
    <t>Příplatek za lepivost u hloubení jam nezapažených v hornině tř. 3</t>
  </si>
  <si>
    <t>132201101</t>
  </si>
  <si>
    <t>Hloubení rýh š do 600 mm v hornině tř. 3 objemu do 100 m3</t>
  </si>
  <si>
    <t>132201109</t>
  </si>
  <si>
    <t>Příplatek za lepivost k hloubení rýh š do 600 mm v hornině tř. 3</t>
  </si>
  <si>
    <t>132201201</t>
  </si>
  <si>
    <t>Hloubení rýh š do 2000 mm v hornině tř. 3 objemu do 100 m3</t>
  </si>
  <si>
    <t>132201209</t>
  </si>
  <si>
    <t>Příplatek za lepivost k hloubení rýh š do 2000 mm v hornině tř. 3</t>
  </si>
  <si>
    <t>162201102</t>
  </si>
  <si>
    <t>Vodorovné přemístění do 50 m výkopku/sypaniny z horniny tř. 1 až 4</t>
  </si>
  <si>
    <t>162701101</t>
  </si>
  <si>
    <t>Vodorovné přemístění do 6000 m výkopku/sypaniny z horniny tř. 1 až 4</t>
  </si>
  <si>
    <t>162701105</t>
  </si>
  <si>
    <t>Vodorovné přemístění do 10000 m výkopku z horniny tř. 1 až 4</t>
  </si>
  <si>
    <t>171201101</t>
  </si>
  <si>
    <t xml:space="preserve">Uložení sypaniny do násypů nezhutněných </t>
  </si>
  <si>
    <t>171201201</t>
  </si>
  <si>
    <t>Uložení sypaniny na skládky</t>
  </si>
  <si>
    <t>171201211</t>
  </si>
  <si>
    <t>Poplatek za uložení odpadu ze sypaniny na skládce (skládkovné)</t>
  </si>
  <si>
    <t>174101101</t>
  </si>
  <si>
    <t>Zásyp jam, šachet rýh nebo kolem objektů sypaninou se zhutněním</t>
  </si>
  <si>
    <t>180402111</t>
  </si>
  <si>
    <t>Založení parkového trávníku výsevem v rovině a ve svahu do 1:5</t>
  </si>
  <si>
    <t>005724200</t>
  </si>
  <si>
    <t>Osivo směs travní parková okrasná</t>
  </si>
  <si>
    <t>kg</t>
  </si>
  <si>
    <t>181301101</t>
  </si>
  <si>
    <t>Rozprostření ornice tl vrstvy do 100 mm pl do 500 m2 v rovině nebo ve svahu do 1:5</t>
  </si>
  <si>
    <t>181951101</t>
  </si>
  <si>
    <t>Úprava pláně v hornině tř. 1 až 4 bez zhutnění</t>
  </si>
  <si>
    <t>181951102</t>
  </si>
  <si>
    <t>Úprava pláně v hornině tř. 1 až 4 se zhutněním</t>
  </si>
  <si>
    <t>182101101</t>
  </si>
  <si>
    <t>Svahování v zářezech v hornině tř. 1 až 4</t>
  </si>
  <si>
    <t>182201101</t>
  </si>
  <si>
    <t>Svahování násypů</t>
  </si>
  <si>
    <t>183402111</t>
  </si>
  <si>
    <t>Rozrušení půdy na hloubku do 150 v rovině a svahu do 1:5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</si>
  <si>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</si>
  <si>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</si>
  <si>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</si>
  <si>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</si>
  <si>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184807111</t>
  </si>
  <si>
    <t>Zřízení ochrany stromu bedněním</t>
  </si>
  <si>
    <t>184807112</t>
  </si>
  <si>
    <t>Odstranění ochrany stromu bedněním</t>
  </si>
  <si>
    <t>kus</t>
  </si>
  <si>
    <t>4</t>
  </si>
  <si>
    <t>Vodorovné konstrukce</t>
  </si>
  <si>
    <t>451572111</t>
  </si>
  <si>
    <t>Lože pod potrubí otevřený výkop z kameniva drobného těženého</t>
  </si>
  <si>
    <t>596211111</t>
  </si>
  <si>
    <t>Kladení zámkové dlažby komunikací pro pěší tl 60 mm skupiny A pl do 100 m2</t>
  </si>
  <si>
    <t>592453080</t>
  </si>
  <si>
    <t>Dlažba zámková 20x10x6 cm přírodní</t>
  </si>
  <si>
    <t>592453090</t>
  </si>
  <si>
    <t>Dlažba zámková 20x10x6 cm přírodní pro nevidomé</t>
  </si>
  <si>
    <t>592453140</t>
  </si>
  <si>
    <t xml:space="preserve">Dlažba zámková 20x20x6 cm přírodní </t>
  </si>
  <si>
    <t>592453040</t>
  </si>
  <si>
    <t>Dlažba zámková 20x16,5x6 cm přírodní</t>
  </si>
  <si>
    <t>592452630</t>
  </si>
  <si>
    <t>Dlažba zámková 20x20x6 cm červená</t>
  </si>
  <si>
    <t>592452680</t>
  </si>
  <si>
    <t>Dlažba zámková 20x10x6 cm červená</t>
  </si>
  <si>
    <t>592452670</t>
  </si>
  <si>
    <t>Dlažba zámková 20x10x6 cm červená pro nevidomé</t>
  </si>
  <si>
    <t>592452870</t>
  </si>
  <si>
    <t>Dlažba zámková 20x16,5x6 cm červená</t>
  </si>
  <si>
    <t>592452791</t>
  </si>
  <si>
    <t>Dlažba zámková 20x16,5x6 cm červená pro nevidomé</t>
  </si>
  <si>
    <t>596212211</t>
  </si>
  <si>
    <t>Kladení zámkové dlažby komunikací tl 80 cm skupiny A pl do 100 m2</t>
  </si>
  <si>
    <t>592453110</t>
  </si>
  <si>
    <t>Dlažba zámková 20x10x8 cm přírodní</t>
  </si>
  <si>
    <t>592453170</t>
  </si>
  <si>
    <t>Dlažba zámková 20x20x8 cm přírodní</t>
  </si>
  <si>
    <t>592453000</t>
  </si>
  <si>
    <t>Dlažba zámková 20x16,5x8 cm přírodní</t>
  </si>
  <si>
    <t>592452620</t>
  </si>
  <si>
    <t>Dlažba zámková 20x20x8 cm červená</t>
  </si>
  <si>
    <t>592452660</t>
  </si>
  <si>
    <t>Dlažba zámková 20x10x8 cm červená</t>
  </si>
  <si>
    <t>592452830</t>
  </si>
  <si>
    <t>Dlažba zámková 20x16,5x8 cm červená</t>
  </si>
  <si>
    <t>596811120</t>
  </si>
  <si>
    <t>Kladení betonové dlažby komunikací pro pěší do lože z kameniva vel do 0,09 m2 plochy do 50 m2</t>
  </si>
  <si>
    <t>592453100</t>
  </si>
  <si>
    <t>Dlažba desková betonová hladká HBB 30x30x3,5 cm přírodní</t>
  </si>
  <si>
    <t>8</t>
  </si>
  <si>
    <t>Trubní vedení</t>
  </si>
  <si>
    <t>871311111</t>
  </si>
  <si>
    <t>Montáž potrubí z trubek tlakových z tvrdého PVC otevřený výkop svařovaných vnější průměr 160 mm</t>
  </si>
  <si>
    <t>286147160</t>
  </si>
  <si>
    <t>Trubka kanalizační žebrovaná ULTRA RIB 2 DIN vnitřní průměr 150 mm, dl 2m</t>
  </si>
  <si>
    <t>871361111</t>
  </si>
  <si>
    <t>Montáž potrubí z trubek tlakových z tvrdého PVC otevřený výkop svařovaných vnější průměr 280 mm</t>
  </si>
  <si>
    <t>286147250</t>
  </si>
  <si>
    <t>Trubka kanalizační žebrovaná ULTRA RIB 2 DIN vnitřní průměr 250mm, dl. 3m</t>
  </si>
  <si>
    <t>895941311</t>
  </si>
  <si>
    <t>Zřízení vpusti kanalizační uliční z betonových dílců UVB - 50</t>
  </si>
  <si>
    <t>592238240</t>
  </si>
  <si>
    <t>Vpusť betonová uliční TBV-Q 500/590/200 (skruž)</t>
  </si>
  <si>
    <t>592238210</t>
  </si>
  <si>
    <t>Vpusť betonová uliční TBV-Q 660/180 (prstenec)</t>
  </si>
  <si>
    <t>592238200</t>
  </si>
  <si>
    <t>Vpusť betonová uliční TBV-Q 500/290 (skruž)</t>
  </si>
  <si>
    <t>592238220</t>
  </si>
  <si>
    <t>Vpusť betonová uliční TBV-Q 500/626 VD</t>
  </si>
  <si>
    <t>592238640</t>
  </si>
  <si>
    <t>Prstenec betonový pro uliční vpusť vyrovnávací TBV-Q 390/60/10a</t>
  </si>
  <si>
    <t>899104111</t>
  </si>
  <si>
    <t>Osazení poklopů litinových nebo ocelových včetně rámu hmotnosti nad 150 kg</t>
  </si>
  <si>
    <t>592246610</t>
  </si>
  <si>
    <t>Poklop šachtový D1 (betonová výplň + litina) D 400 BEGU, s odvětráváním</t>
  </si>
  <si>
    <t>899204111</t>
  </si>
  <si>
    <t>Osazení mříží litinových včetně rámů a košů na bahno hmotnosti nad 150 kg</t>
  </si>
  <si>
    <t>552423R00</t>
  </si>
  <si>
    <t xml:space="preserve">Mříž pro vozovku s nálevkou </t>
  </si>
  <si>
    <t>552431R00</t>
  </si>
  <si>
    <t>552179R00</t>
  </si>
  <si>
    <t>Koš na bláto a kaly</t>
  </si>
  <si>
    <t>552441020</t>
  </si>
  <si>
    <t>Lapač střešních splavenin - geiger DN 150 mm</t>
  </si>
  <si>
    <t>899231111</t>
  </si>
  <si>
    <t>Výšková úprava uličního vstupu nebo vpusti do 200 mm zvýšení mříže</t>
  </si>
  <si>
    <t>899232111</t>
  </si>
  <si>
    <t>Výšková úprava uličního vstupu nebo vpusti do 200 mm snížením mříže</t>
  </si>
  <si>
    <t>899331111</t>
  </si>
  <si>
    <t>Výšková úprava uličního vstupu nebo vpusti do 200 mm zvýšením poklopu</t>
  </si>
  <si>
    <t>899332111</t>
  </si>
  <si>
    <t>Výšková úprava uličního vstupu nebo vpusti do 200 mm snížením poklopu</t>
  </si>
  <si>
    <t>899431111</t>
  </si>
  <si>
    <t>Výšková úprava uličního vstupu nebo vpusti do 200 mm zvýšením krycího hrnce, šoupěte nebo hydrantu</t>
  </si>
  <si>
    <t>899432111</t>
  </si>
  <si>
    <t>Výšková úprava uličního vstupu nebo vpusti do 200 mm snížením krycího hrnce, šoupěte nebo hydrantu</t>
  </si>
  <si>
    <t>899623141</t>
  </si>
  <si>
    <t>Obetonování potrubí nebo zdiva stok betonem prostým tř C 12/15 otevřený výkop</t>
  </si>
  <si>
    <t>899643111</t>
  </si>
  <si>
    <t>Bednění pro obetonování potrubí otevřený výkop</t>
  </si>
  <si>
    <t>899911R00</t>
  </si>
  <si>
    <t>Navrtávka a montáž průchodky, včetně dodávky napojení na stávající šachtici, potrubí</t>
  </si>
  <si>
    <t>91</t>
  </si>
  <si>
    <t>339921132</t>
  </si>
  <si>
    <t>Osazování palisád do betonového základu v řadě výšky prvku přes 0,5 do 1 m</t>
  </si>
  <si>
    <t>592284080</t>
  </si>
  <si>
    <t>Palisáda betonová přírodní 11x11x60 cm</t>
  </si>
  <si>
    <t>916111113</t>
  </si>
  <si>
    <t>Osazení obruby z velkých kostek s boční opěrou do lože z betonu prostého</t>
  </si>
  <si>
    <t>583801100</t>
  </si>
  <si>
    <t>Kostka dlažební drobná, žula, I. Jakost, velikost 10 cm</t>
  </si>
  <si>
    <t>916231213</t>
  </si>
  <si>
    <t>Osazení chodníkového obrubníku betonového stojatého s boční opěrou do lože z betonu prostého</t>
  </si>
  <si>
    <t>592173050</t>
  </si>
  <si>
    <t>Obrubník betonový 50x5x25 cm přírodní</t>
  </si>
  <si>
    <t>592172110</t>
  </si>
  <si>
    <t>Obrubník betonový 100x5x25 cm přírodní</t>
  </si>
  <si>
    <t>592174750</t>
  </si>
  <si>
    <t xml:space="preserve">Obrubník betonový 100x15x15 cm přírodní </t>
  </si>
  <si>
    <t>592174760</t>
  </si>
  <si>
    <t>Obrubník betonový 100x15x25 cm přírodní LV</t>
  </si>
  <si>
    <t>592174770</t>
  </si>
  <si>
    <t>Obrubník betonový 100x15x25 cm přírodní PV</t>
  </si>
  <si>
    <t>592174740</t>
  </si>
  <si>
    <t>Obrubník betonový 100x15x25 cm</t>
  </si>
  <si>
    <t>592174900</t>
  </si>
  <si>
    <t>Obrubník betonový 100x10x25 cm</t>
  </si>
  <si>
    <t>592174910</t>
  </si>
  <si>
    <t>592174920</t>
  </si>
  <si>
    <t>916241113</t>
  </si>
  <si>
    <t>Osazení obrubníku kamenného ležatého s boční opěrou do lože z betonu prostého</t>
  </si>
  <si>
    <t>583803330</t>
  </si>
  <si>
    <t>Obrubník kamenný přímý, žula, OP3 25x20</t>
  </si>
  <si>
    <t>916241213</t>
  </si>
  <si>
    <t>Osazení obrubníku kamenného stojatého s boční opěrou do lože z betonu prostého</t>
  </si>
  <si>
    <t>583802110</t>
  </si>
  <si>
    <t>Krajník silniční kamenný, žula, KS3 13x20 x 30-80</t>
  </si>
  <si>
    <t>919735111</t>
  </si>
  <si>
    <t>961043111</t>
  </si>
  <si>
    <t>Bourání základů z betonu proloženého kamenem</t>
  </si>
  <si>
    <t>961044111</t>
  </si>
  <si>
    <t>Bourání základů z betonu prostého</t>
  </si>
  <si>
    <t>961055111</t>
  </si>
  <si>
    <t>Bourání základů ze ŽB</t>
  </si>
  <si>
    <t>Prorážení otvorů a ostaní bourací práce</t>
  </si>
  <si>
    <t>Příplatek ZKD 1 km u vodorovné dopravy suti z kusových materiálů</t>
  </si>
  <si>
    <t xml:space="preserve">Nakládání suti na dopravní prostředky pro vodorovnou dopravu </t>
  </si>
  <si>
    <t>997221825</t>
  </si>
  <si>
    <t>Poplatek za uložení železobetonového odpadu na skládce (skládkovné)</t>
  </si>
  <si>
    <t>997221845</t>
  </si>
  <si>
    <t>Poplatek za uložení odpadu z asfaltových povrchů na skládce (skládkovné)</t>
  </si>
  <si>
    <t>998225111</t>
  </si>
  <si>
    <t>Přesun hmot pro pozemní komunikace s krytem z kamene, monolitickým betonovým nebo živičným</t>
  </si>
  <si>
    <t>Doplňující konstrukce a práce</t>
  </si>
  <si>
    <t>Agregované položky</t>
  </si>
  <si>
    <t>577141112</t>
  </si>
  <si>
    <t>577141122</t>
  </si>
  <si>
    <t>578132213</t>
  </si>
  <si>
    <t>Litý asfalt (LAJ) tl. 4 cm z nemodifikovaného asfaltu</t>
  </si>
  <si>
    <t>578901112</t>
  </si>
  <si>
    <t>Zdrsňovací posyp litého asfaltu v množství 6 kg/m2</t>
  </si>
  <si>
    <t>572213111</t>
  </si>
  <si>
    <t>Vyspravení výtluků na krajnicích recyklátem</t>
  </si>
  <si>
    <t>572261113</t>
  </si>
  <si>
    <t>12261405R</t>
  </si>
  <si>
    <t>Struska kusová zrnitost 0 - 8 mm</t>
  </si>
  <si>
    <t>12261420R</t>
  </si>
  <si>
    <t>Struska kusová zrnitost 8 - 16 mm</t>
  </si>
  <si>
    <t>12261430R</t>
  </si>
  <si>
    <t>Struska kusová zrnitost 16 - 32 mm</t>
  </si>
  <si>
    <t>12261440R</t>
  </si>
  <si>
    <t>Struska kusová zrnitost 32 - 63 mm</t>
  </si>
  <si>
    <t>113106121</t>
  </si>
  <si>
    <t>Rozebrání dlažeb komunikací pro pěší z betonových nebo kamenných dlaždic</t>
  </si>
  <si>
    <t>Beton asfalt ACO 11, do 3m, tl. 6 cm</t>
  </si>
  <si>
    <t>Beton asfalt ACL 16+, do 3m, tl. 6 cm</t>
  </si>
  <si>
    <t>Vyspravení výtluků studenou asfaltovou směsí tl. 6 cm při vyspravované ploše do 10% na 1 km</t>
  </si>
  <si>
    <t>Plastová mříž M500D včetně dodávky rámu</t>
  </si>
  <si>
    <t>596811220</t>
  </si>
  <si>
    <t>Kladení betonové dlažby komunikací pro pěší do lože z kameniva vel do 0,25 m2 plochy do 50 m2</t>
  </si>
  <si>
    <t>592456000</t>
  </si>
  <si>
    <t>Dlažba desková betonová hladká HBB 50x50x3,5 cm přírodní</t>
  </si>
  <si>
    <t>899204112</t>
  </si>
  <si>
    <t>Osazení mříží plastových včetně rámů a košů na bahno hmotnosti do 150 kg</t>
  </si>
  <si>
    <t>Řezání stávajícího živičného krytu tl. 5 - 10 cm</t>
  </si>
  <si>
    <t>919735122</t>
  </si>
  <si>
    <t>Řezání stávajícího betonového krytu tl. 5 - 10 cm</t>
  </si>
  <si>
    <t>591131111</t>
  </si>
  <si>
    <t>Kladení dlažby velké kostky, lože ze strusky tl. 5 cm</t>
  </si>
  <si>
    <t>591141111</t>
  </si>
  <si>
    <t>Kladení dlažby velké kostky, lože z MC tl. 5 cm</t>
  </si>
  <si>
    <t>997221865</t>
  </si>
  <si>
    <t>Poplatek za uložení odpadu zeminy na skládce (skládkovné)</t>
  </si>
  <si>
    <t>Trubka kanalizační žebrovaná ULTRA RIB 2 DIN vnitřní průměr 200, dl 2m</t>
  </si>
  <si>
    <t>828614170</t>
  </si>
  <si>
    <t>919726212</t>
  </si>
  <si>
    <t>Těsnění spár krytu letišť a komunikací zálivkou za studena</t>
  </si>
  <si>
    <t>Obrubník betonový 100x15x30 cm</t>
  </si>
  <si>
    <t>Obrubník betonový 100x10x20 cm</t>
  </si>
  <si>
    <t>Běžná údržba MK III. a IV. tř. v MOb Svinov</t>
  </si>
  <si>
    <t>SMO, MOb Svinov, Bílovecká 69, Ostrava 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</si>
</sst>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.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6" xfId="46" applyFont="1" applyBorder="1" applyAlignment="1">
      <alignment horizontal="center"/>
      <protection/>
    </xf>
    <xf numFmtId="49" fontId="4" fillId="0" borderId="56" xfId="46" applyNumberFormat="1" applyFont="1" applyBorder="1" applyAlignment="1">
      <alignment horizontal="left"/>
      <protection/>
    </xf>
    <xf numFmtId="0" fontId="4" fillId="0" borderId="57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58" xfId="46" applyFont="1" applyBorder="1" applyAlignment="1">
      <alignment horizontal="center" vertical="top"/>
      <protection/>
    </xf>
    <xf numFmtId="49" fontId="16" fillId="0" borderId="58" xfId="46" applyNumberFormat="1" applyFont="1" applyBorder="1" applyAlignment="1">
      <alignment horizontal="left" vertical="top"/>
      <protection/>
    </xf>
    <xf numFmtId="0" fontId="16" fillId="0" borderId="58" xfId="46" applyFont="1" applyBorder="1" applyAlignment="1">
      <alignment vertical="top" wrapText="1"/>
      <protection/>
    </xf>
    <xf numFmtId="49" fontId="16" fillId="0" borderId="58" xfId="46" applyNumberFormat="1" applyFont="1" applyBorder="1" applyAlignment="1">
      <alignment horizontal="center" shrinkToFit="1"/>
      <protection/>
    </xf>
    <xf numFmtId="4" fontId="16" fillId="0" borderId="58" xfId="46" applyNumberFormat="1" applyFont="1" applyBorder="1" applyAlignment="1">
      <alignment horizontal="right"/>
      <protection/>
    </xf>
    <xf numFmtId="4" fontId="16" fillId="0" borderId="58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17" fillId="33" borderId="19" xfId="46" applyNumberFormat="1" applyFont="1" applyFill="1" applyBorder="1" applyAlignment="1">
      <alignment horizontal="left"/>
      <protection/>
    </xf>
    <xf numFmtId="0" fontId="17" fillId="33" borderId="57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16" fillId="34" borderId="58" xfId="46" applyFont="1" applyFill="1" applyBorder="1" applyAlignment="1">
      <alignment horizontal="center" vertical="top"/>
      <protection/>
    </xf>
    <xf numFmtId="49" fontId="16" fillId="34" borderId="58" xfId="46" applyNumberFormat="1" applyFont="1" applyFill="1" applyBorder="1" applyAlignment="1">
      <alignment horizontal="left" vertical="top"/>
      <protection/>
    </xf>
    <xf numFmtId="4" fontId="16" fillId="34" borderId="58" xfId="46" applyNumberFormat="1" applyFont="1" applyFill="1" applyBorder="1">
      <alignment/>
      <protection/>
    </xf>
    <xf numFmtId="0" fontId="4" fillId="0" borderId="60" xfId="46" applyFont="1" applyBorder="1">
      <alignment/>
      <protection/>
    </xf>
    <xf numFmtId="0" fontId="3" fillId="0" borderId="47" xfId="46" applyFont="1" applyBorder="1" applyAlignment="1">
      <alignment horizontal="center"/>
      <protection/>
    </xf>
    <xf numFmtId="0" fontId="3" fillId="0" borderId="47" xfId="46" applyNumberFormat="1" applyFont="1" applyBorder="1" applyAlignment="1">
      <alignment horizontal="right"/>
      <protection/>
    </xf>
    <xf numFmtId="0" fontId="3" fillId="0" borderId="48" xfId="46" applyNumberFormat="1" applyFont="1" applyBorder="1">
      <alignment/>
      <protection/>
    </xf>
    <xf numFmtId="0" fontId="16" fillId="0" borderId="58" xfId="46" applyFont="1" applyBorder="1" applyAlignment="1">
      <alignment horizontal="center"/>
      <protection/>
    </xf>
    <xf numFmtId="4" fontId="16" fillId="34" borderId="48" xfId="46" applyNumberFormat="1" applyFont="1" applyFill="1" applyBorder="1" applyAlignment="1">
      <alignment horizontal="right"/>
      <protection/>
    </xf>
    <xf numFmtId="0" fontId="16" fillId="0" borderId="58" xfId="46" applyFont="1" applyBorder="1" applyAlignment="1">
      <alignment wrapText="1"/>
      <protection/>
    </xf>
    <xf numFmtId="167" fontId="16" fillId="0" borderId="58" xfId="46" applyNumberFormat="1" applyFont="1" applyBorder="1" applyAlignment="1">
      <alignment horizontal="right"/>
      <protection/>
    </xf>
    <xf numFmtId="167" fontId="16" fillId="34" borderId="58" xfId="46" applyNumberFormat="1" applyFont="1" applyFill="1" applyBorder="1" applyAlignment="1">
      <alignment horizontal="right"/>
      <protection/>
    </xf>
    <xf numFmtId="4" fontId="16" fillId="0" borderId="48" xfId="46" applyNumberFormat="1" applyFont="1" applyBorder="1" applyAlignment="1">
      <alignment horizontal="right"/>
      <protection/>
    </xf>
    <xf numFmtId="0" fontId="16" fillId="2" borderId="58" xfId="46" applyFont="1" applyFill="1" applyBorder="1" applyAlignment="1">
      <alignment horizontal="center" vertical="top"/>
      <protection/>
    </xf>
    <xf numFmtId="49" fontId="16" fillId="2" borderId="58" xfId="46" applyNumberFormat="1" applyFont="1" applyFill="1" applyBorder="1" applyAlignment="1">
      <alignment horizontal="left" vertical="top"/>
      <protection/>
    </xf>
    <xf numFmtId="0" fontId="16" fillId="2" borderId="58" xfId="46" applyFont="1" applyFill="1" applyBorder="1" applyAlignment="1">
      <alignment wrapText="1"/>
      <protection/>
    </xf>
    <xf numFmtId="0" fontId="16" fillId="2" borderId="58" xfId="46" applyFont="1" applyFill="1" applyBorder="1" applyAlignment="1">
      <alignment horizontal="center"/>
      <protection/>
    </xf>
    <xf numFmtId="167" fontId="16" fillId="2" borderId="58" xfId="46" applyNumberFormat="1" applyFont="1" applyFill="1" applyBorder="1" applyAlignment="1">
      <alignment horizontal="right"/>
      <protection/>
    </xf>
    <xf numFmtId="4" fontId="16" fillId="2" borderId="48" xfId="46" applyNumberFormat="1" applyFont="1" applyFill="1" applyBorder="1" applyAlignment="1">
      <alignment horizontal="right"/>
      <protection/>
    </xf>
    <xf numFmtId="0" fontId="16" fillId="34" borderId="58" xfId="46" applyFont="1" applyFill="1" applyBorder="1" applyAlignment="1">
      <alignment wrapText="1"/>
      <protection/>
    </xf>
    <xf numFmtId="0" fontId="16" fillId="34" borderId="58" xfId="46" applyFont="1" applyFill="1" applyBorder="1" applyAlignment="1">
      <alignment horizontal="center"/>
      <protection/>
    </xf>
    <xf numFmtId="4" fontId="16" fillId="34" borderId="58" xfId="46" applyNumberFormat="1" applyFont="1" applyFill="1" applyBorder="1" applyAlignment="1">
      <alignment horizontal="right"/>
      <protection/>
    </xf>
    <xf numFmtId="0" fontId="16" fillId="2" borderId="19" xfId="46" applyFont="1" applyFill="1" applyBorder="1" applyAlignment="1">
      <alignment horizontal="center" vertical="top"/>
      <protection/>
    </xf>
    <xf numFmtId="49" fontId="16" fillId="2" borderId="19" xfId="46" applyNumberFormat="1" applyFont="1" applyFill="1" applyBorder="1" applyAlignment="1">
      <alignment horizontal="left" vertical="top"/>
      <protection/>
    </xf>
    <xf numFmtId="0" fontId="16" fillId="2" borderId="19" xfId="46" applyFont="1" applyFill="1" applyBorder="1" applyAlignment="1">
      <alignment wrapText="1"/>
      <protection/>
    </xf>
    <xf numFmtId="0" fontId="16" fillId="2" borderId="19" xfId="46" applyFont="1" applyFill="1" applyBorder="1" applyAlignment="1">
      <alignment horizontal="center"/>
      <protection/>
    </xf>
    <xf numFmtId="167" fontId="16" fillId="2" borderId="19" xfId="46" applyNumberFormat="1" applyFont="1" applyFill="1" applyBorder="1" applyAlignment="1">
      <alignment horizontal="right"/>
      <protection/>
    </xf>
    <xf numFmtId="4" fontId="16" fillId="2" borderId="19" xfId="46" applyNumberFormat="1" applyFont="1" applyFill="1" applyBorder="1" applyAlignment="1">
      <alignment horizontal="right"/>
      <protection/>
    </xf>
    <xf numFmtId="4" fontId="16" fillId="2" borderId="58" xfId="46" applyNumberFormat="1" applyFont="1" applyFill="1" applyBorder="1">
      <alignment/>
      <protection/>
    </xf>
    <xf numFmtId="166" fontId="3" fillId="0" borderId="57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7" fillId="33" borderId="61" xfId="0" applyNumberFormat="1" applyFont="1" applyFill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  <xf numFmtId="49" fontId="4" fillId="35" borderId="52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4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/>
      <c r="D2" s="5"/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 thickBot="1">
      <c r="A5" s="17" t="s">
        <v>67</v>
      </c>
      <c r="B5" s="18"/>
      <c r="C5" s="223" t="s">
        <v>362</v>
      </c>
      <c r="D5" s="19"/>
      <c r="E5" s="18"/>
      <c r="F5" s="13" t="s">
        <v>6</v>
      </c>
      <c r="G5" s="14"/>
    </row>
    <row r="6" spans="1:15" ht="12.75" customHeight="1" thickTop="1">
      <c r="A6" s="15" t="s">
        <v>7</v>
      </c>
      <c r="B6" s="10"/>
      <c r="C6" s="11" t="s">
        <v>8</v>
      </c>
      <c r="D6" s="11"/>
      <c r="E6" s="12"/>
      <c r="F6" s="20" t="s">
        <v>9</v>
      </c>
      <c r="G6" s="21"/>
      <c r="O6" s="22"/>
    </row>
    <row r="7" spans="1:7" ht="12.75" customHeight="1">
      <c r="A7" s="23"/>
      <c r="B7" s="24"/>
      <c r="C7" s="25" t="s">
        <v>317</v>
      </c>
      <c r="D7" s="26"/>
      <c r="E7" s="26"/>
      <c r="F7" s="27"/>
      <c r="G7" s="21"/>
    </row>
    <row r="8" spans="1:9" ht="12.75">
      <c r="A8" s="28" t="s">
        <v>10</v>
      </c>
      <c r="B8" s="13"/>
      <c r="C8" s="203"/>
      <c r="D8" s="203"/>
      <c r="E8" s="204"/>
      <c r="F8" s="29"/>
      <c r="G8" s="30"/>
      <c r="H8" s="31"/>
      <c r="I8" s="32"/>
    </row>
    <row r="9" spans="1:8" ht="12.75">
      <c r="A9" s="28" t="s">
        <v>11</v>
      </c>
      <c r="B9" s="13"/>
      <c r="C9" s="203"/>
      <c r="D9" s="203"/>
      <c r="E9" s="204"/>
      <c r="F9" s="13"/>
      <c r="G9" s="33"/>
      <c r="H9" s="34"/>
    </row>
    <row r="10" spans="1:8" ht="12.75">
      <c r="A10" s="28" t="s">
        <v>12</v>
      </c>
      <c r="B10" s="13"/>
      <c r="C10" s="203" t="s">
        <v>363</v>
      </c>
      <c r="D10" s="203"/>
      <c r="E10" s="203"/>
      <c r="F10" s="35"/>
      <c r="G10" s="36"/>
      <c r="H10" s="37"/>
    </row>
    <row r="11" spans="1:57" ht="13.5" customHeight="1">
      <c r="A11" s="28" t="s">
        <v>13</v>
      </c>
      <c r="B11" s="13"/>
      <c r="C11" s="203"/>
      <c r="D11" s="203"/>
      <c r="E11" s="203"/>
      <c r="F11" s="38"/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/>
      <c r="B12" s="10"/>
      <c r="C12" s="205"/>
      <c r="D12" s="205"/>
      <c r="E12" s="205"/>
      <c r="F12" s="42"/>
      <c r="G12" s="43"/>
      <c r="H12" s="34"/>
    </row>
    <row r="13" spans="1:8" ht="28.5" customHeight="1" thickBot="1">
      <c r="A13" s="44" t="s">
        <v>14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15</v>
      </c>
      <c r="B14" s="49"/>
      <c r="C14" s="50"/>
      <c r="D14" s="51" t="s">
        <v>16</v>
      </c>
      <c r="E14" s="52"/>
      <c r="F14" s="52"/>
      <c r="G14" s="50"/>
    </row>
    <row r="15" spans="1:7" ht="15.75" customHeight="1">
      <c r="A15" s="53"/>
      <c r="B15" s="54" t="s">
        <v>17</v>
      </c>
      <c r="C15" s="55">
        <f>HSV</f>
        <v>0</v>
      </c>
      <c r="D15" s="56"/>
      <c r="E15" s="57"/>
      <c r="F15" s="58"/>
      <c r="G15" s="55"/>
    </row>
    <row r="16" spans="1:7" ht="15.75" customHeight="1">
      <c r="A16" s="53" t="s">
        <v>18</v>
      </c>
      <c r="B16" s="54" t="s">
        <v>19</v>
      </c>
      <c r="C16" s="55">
        <f>PSV</f>
        <v>0</v>
      </c>
      <c r="D16" s="9"/>
      <c r="E16" s="59"/>
      <c r="F16" s="60"/>
      <c r="G16" s="55"/>
    </row>
    <row r="17" spans="1:7" ht="15.75" customHeight="1">
      <c r="A17" s="53" t="s">
        <v>20</v>
      </c>
      <c r="B17" s="54" t="s">
        <v>21</v>
      </c>
      <c r="C17" s="55">
        <f>Mont</f>
        <v>0</v>
      </c>
      <c r="D17" s="9"/>
      <c r="E17" s="59"/>
      <c r="F17" s="60"/>
      <c r="G17" s="55"/>
    </row>
    <row r="18" spans="1:7" ht="15.75" customHeight="1">
      <c r="A18" s="61" t="s">
        <v>22</v>
      </c>
      <c r="B18" s="62" t="s">
        <v>23</v>
      </c>
      <c r="C18" s="55">
        <f>Dodavka</f>
        <v>0</v>
      </c>
      <c r="D18" s="9"/>
      <c r="E18" s="59"/>
      <c r="F18" s="60"/>
      <c r="G18" s="55"/>
    </row>
    <row r="19" spans="1:7" ht="15.75" customHeight="1">
      <c r="A19" s="63" t="s">
        <v>24</v>
      </c>
      <c r="B19" s="54"/>
      <c r="C19" s="55">
        <f>SUM(C15:C18)</f>
        <v>0</v>
      </c>
      <c r="D19" s="9"/>
      <c r="E19" s="59"/>
      <c r="F19" s="60"/>
      <c r="G19" s="55"/>
    </row>
    <row r="20" spans="1:7" ht="15.75" customHeight="1">
      <c r="A20" s="63"/>
      <c r="B20" s="54"/>
      <c r="C20" s="55"/>
      <c r="D20" s="9"/>
      <c r="E20" s="59"/>
      <c r="F20" s="60"/>
      <c r="G20" s="55"/>
    </row>
    <row r="21" spans="1:7" ht="15.75" customHeight="1">
      <c r="A21" s="63" t="s">
        <v>25</v>
      </c>
      <c r="B21" s="54"/>
      <c r="C21" s="55">
        <f>HZS</f>
        <v>0</v>
      </c>
      <c r="D21" s="9"/>
      <c r="E21" s="59"/>
      <c r="F21" s="60"/>
      <c r="G21" s="55"/>
    </row>
    <row r="22" spans="1:7" ht="15.75" customHeight="1">
      <c r="A22" s="64" t="s">
        <v>26</v>
      </c>
      <c r="B22" s="65"/>
      <c r="C22" s="55">
        <f>C19+C21</f>
        <v>0</v>
      </c>
      <c r="D22" s="9" t="s">
        <v>27</v>
      </c>
      <c r="E22" s="59"/>
      <c r="F22" s="60"/>
      <c r="G22" s="55">
        <v>0</v>
      </c>
    </row>
    <row r="23" spans="1:7" ht="15.75" customHeight="1" thickBot="1">
      <c r="A23" s="206" t="s">
        <v>28</v>
      </c>
      <c r="B23" s="207"/>
      <c r="C23" s="66">
        <f>C22+G23</f>
        <v>0</v>
      </c>
      <c r="D23" s="67" t="s">
        <v>29</v>
      </c>
      <c r="E23" s="68"/>
      <c r="F23" s="69"/>
      <c r="G23" s="55">
        <v>0</v>
      </c>
    </row>
    <row r="24" spans="1:7" ht="12.75">
      <c r="A24" s="70" t="s">
        <v>30</v>
      </c>
      <c r="B24" s="71"/>
      <c r="C24" s="72"/>
      <c r="D24" s="71" t="s">
        <v>31</v>
      </c>
      <c r="E24" s="71"/>
      <c r="F24" s="73" t="s">
        <v>32</v>
      </c>
      <c r="G24" s="74"/>
    </row>
    <row r="25" spans="1:7" ht="12.75">
      <c r="A25" s="64" t="s">
        <v>33</v>
      </c>
      <c r="B25" s="65"/>
      <c r="C25" s="75"/>
      <c r="D25" s="65" t="s">
        <v>33</v>
      </c>
      <c r="E25" s="76"/>
      <c r="F25" s="77" t="s">
        <v>33</v>
      </c>
      <c r="G25" s="78"/>
    </row>
    <row r="26" spans="1:7" ht="37.5" customHeight="1">
      <c r="A26" s="64" t="s">
        <v>34</v>
      </c>
      <c r="B26" s="79"/>
      <c r="C26" s="75"/>
      <c r="D26" s="65" t="s">
        <v>34</v>
      </c>
      <c r="E26" s="76"/>
      <c r="F26" s="77" t="s">
        <v>34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35</v>
      </c>
      <c r="B28" s="65"/>
      <c r="C28" s="75"/>
      <c r="D28" s="77" t="s">
        <v>36</v>
      </c>
      <c r="E28" s="75"/>
      <c r="F28" s="81" t="s">
        <v>36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37</v>
      </c>
      <c r="B30" s="85"/>
      <c r="C30" s="86">
        <v>21</v>
      </c>
      <c r="D30" s="85" t="s">
        <v>38</v>
      </c>
      <c r="E30" s="87"/>
      <c r="F30" s="200">
        <f>C23-F32</f>
        <v>0</v>
      </c>
      <c r="G30" s="201"/>
    </row>
    <row r="31" spans="1:7" ht="12.75">
      <c r="A31" s="84" t="s">
        <v>39</v>
      </c>
      <c r="B31" s="85"/>
      <c r="C31" s="86">
        <v>21</v>
      </c>
      <c r="D31" s="85" t="s">
        <v>40</v>
      </c>
      <c r="E31" s="87"/>
      <c r="F31" s="200">
        <f>ROUND(PRODUCT(F30,C31/100),0)</f>
        <v>0</v>
      </c>
      <c r="G31" s="201"/>
    </row>
    <row r="32" spans="1:7" ht="12.75">
      <c r="A32" s="84" t="s">
        <v>37</v>
      </c>
      <c r="B32" s="85"/>
      <c r="C32" s="86">
        <v>0</v>
      </c>
      <c r="D32" s="85" t="s">
        <v>40</v>
      </c>
      <c r="E32" s="87"/>
      <c r="F32" s="200">
        <v>0</v>
      </c>
      <c r="G32" s="201"/>
    </row>
    <row r="33" spans="1:7" ht="12.75">
      <c r="A33" s="84" t="s">
        <v>39</v>
      </c>
      <c r="B33" s="88"/>
      <c r="C33" s="89">
        <f>SazbaDPH2</f>
        <v>0</v>
      </c>
      <c r="D33" s="85" t="s">
        <v>40</v>
      </c>
      <c r="E33" s="60"/>
      <c r="F33" s="200">
        <f>ROUND(PRODUCT(F32,C33/100),0)</f>
        <v>0</v>
      </c>
      <c r="G33" s="201"/>
    </row>
    <row r="34" spans="1:7" s="93" customFormat="1" ht="19.5" customHeight="1" thickBot="1">
      <c r="A34" s="90" t="s">
        <v>41</v>
      </c>
      <c r="B34" s="91"/>
      <c r="C34" s="91"/>
      <c r="D34" s="91"/>
      <c r="E34" s="92"/>
      <c r="F34" s="208">
        <f>ROUND(SUM(F30:F33),0)</f>
        <v>0</v>
      </c>
      <c r="G34" s="209"/>
    </row>
    <row r="36" spans="1:8" ht="12.75">
      <c r="A36" s="94" t="s">
        <v>42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0"/>
      <c r="C37" s="210"/>
      <c r="D37" s="210"/>
      <c r="E37" s="210"/>
      <c r="F37" s="210"/>
      <c r="G37" s="210"/>
      <c r="H37" t="s">
        <v>5</v>
      </c>
    </row>
    <row r="38" spans="1:8" ht="12.75" customHeight="1">
      <c r="A38" s="95"/>
      <c r="B38" s="210"/>
      <c r="C38" s="210"/>
      <c r="D38" s="210"/>
      <c r="E38" s="210"/>
      <c r="F38" s="210"/>
      <c r="G38" s="210"/>
      <c r="H38" t="s">
        <v>5</v>
      </c>
    </row>
    <row r="39" spans="1:8" ht="12.75">
      <c r="A39" s="95"/>
      <c r="B39" s="210"/>
      <c r="C39" s="210"/>
      <c r="D39" s="210"/>
      <c r="E39" s="210"/>
      <c r="F39" s="210"/>
      <c r="G39" s="210"/>
      <c r="H39" t="s">
        <v>5</v>
      </c>
    </row>
    <row r="40" spans="1:8" ht="12.75">
      <c r="A40" s="95"/>
      <c r="B40" s="210"/>
      <c r="C40" s="210"/>
      <c r="D40" s="210"/>
      <c r="E40" s="210"/>
      <c r="F40" s="210"/>
      <c r="G40" s="210"/>
      <c r="H40" t="s">
        <v>5</v>
      </c>
    </row>
    <row r="41" spans="1:8" ht="12.75">
      <c r="A41" s="95"/>
      <c r="B41" s="210"/>
      <c r="C41" s="210"/>
      <c r="D41" s="210"/>
      <c r="E41" s="210"/>
      <c r="F41" s="210"/>
      <c r="G41" s="210"/>
      <c r="H41" t="s">
        <v>5</v>
      </c>
    </row>
    <row r="42" spans="1:8" ht="12.75">
      <c r="A42" s="95"/>
      <c r="B42" s="210"/>
      <c r="C42" s="210"/>
      <c r="D42" s="210"/>
      <c r="E42" s="210"/>
      <c r="F42" s="210"/>
      <c r="G42" s="210"/>
      <c r="H42" t="s">
        <v>5</v>
      </c>
    </row>
    <row r="43" spans="1:8" ht="12.75">
      <c r="A43" s="95"/>
      <c r="B43" s="210"/>
      <c r="C43" s="210"/>
      <c r="D43" s="210"/>
      <c r="E43" s="210"/>
      <c r="F43" s="210"/>
      <c r="G43" s="210"/>
      <c r="H43" t="s">
        <v>5</v>
      </c>
    </row>
    <row r="44" spans="1:8" ht="12.75">
      <c r="A44" s="95"/>
      <c r="B44" s="210"/>
      <c r="C44" s="210"/>
      <c r="D44" s="210"/>
      <c r="E44" s="210"/>
      <c r="F44" s="210"/>
      <c r="G44" s="210"/>
      <c r="H44" t="s">
        <v>5</v>
      </c>
    </row>
    <row r="45" spans="1:8" ht="0.75" customHeight="1">
      <c r="A45" s="95"/>
      <c r="B45" s="210"/>
      <c r="C45" s="210"/>
      <c r="D45" s="210"/>
      <c r="E45" s="210"/>
      <c r="F45" s="210"/>
      <c r="G45" s="210"/>
      <c r="H45" t="s">
        <v>5</v>
      </c>
    </row>
    <row r="46" spans="2:7" ht="12.75">
      <c r="B46" s="202"/>
      <c r="C46" s="202"/>
      <c r="D46" s="202"/>
      <c r="E46" s="202"/>
      <c r="F46" s="202"/>
      <c r="G46" s="202"/>
    </row>
    <row r="47" spans="2:7" ht="12.75">
      <c r="B47" s="202"/>
      <c r="C47" s="202"/>
      <c r="D47" s="202"/>
      <c r="E47" s="202"/>
      <c r="F47" s="202"/>
      <c r="G47" s="202"/>
    </row>
    <row r="48" spans="2:7" ht="12.75">
      <c r="B48" s="202"/>
      <c r="C48" s="202"/>
      <c r="D48" s="202"/>
      <c r="E48" s="202"/>
      <c r="F48" s="202"/>
      <c r="G48" s="202"/>
    </row>
    <row r="49" spans="2:7" ht="12.75">
      <c r="B49" s="202"/>
      <c r="C49" s="202"/>
      <c r="D49" s="202"/>
      <c r="E49" s="202"/>
      <c r="F49" s="202"/>
      <c r="G49" s="202"/>
    </row>
    <row r="50" spans="2:7" ht="12.75">
      <c r="B50" s="202"/>
      <c r="C50" s="202"/>
      <c r="D50" s="202"/>
      <c r="E50" s="202"/>
      <c r="F50" s="202"/>
      <c r="G50" s="202"/>
    </row>
    <row r="51" spans="2:7" ht="12.75">
      <c r="B51" s="202"/>
      <c r="C51" s="202"/>
      <c r="D51" s="202"/>
      <c r="E51" s="202"/>
      <c r="F51" s="202"/>
      <c r="G51" s="202"/>
    </row>
    <row r="52" spans="2:7" ht="12.75">
      <c r="B52" s="202"/>
      <c r="C52" s="202"/>
      <c r="D52" s="202"/>
      <c r="E52" s="202"/>
      <c r="F52" s="202"/>
      <c r="G52" s="202"/>
    </row>
    <row r="53" spans="2:7" ht="12.75">
      <c r="B53" s="202"/>
      <c r="C53" s="202"/>
      <c r="D53" s="202"/>
      <c r="E53" s="202"/>
      <c r="F53" s="202"/>
      <c r="G53" s="202"/>
    </row>
    <row r="54" spans="2:7" ht="12.75">
      <c r="B54" s="202"/>
      <c r="C54" s="202"/>
      <c r="D54" s="202"/>
      <c r="E54" s="202"/>
      <c r="F54" s="202"/>
      <c r="G54" s="202"/>
    </row>
    <row r="55" spans="2:7" ht="12.75">
      <c r="B55" s="202"/>
      <c r="C55" s="202"/>
      <c r="D55" s="202"/>
      <c r="E55" s="202"/>
      <c r="F55" s="202"/>
      <c r="G55" s="202"/>
    </row>
  </sheetData>
  <sheetProtection/>
  <mergeCells count="22">
    <mergeCell ref="B50:G50"/>
    <mergeCell ref="B51:G51"/>
    <mergeCell ref="F34:G34"/>
    <mergeCell ref="B52:G52"/>
    <mergeCell ref="B37:G45"/>
    <mergeCell ref="F33:G33"/>
    <mergeCell ref="C8:E8"/>
    <mergeCell ref="C9:E9"/>
    <mergeCell ref="C10:E10"/>
    <mergeCell ref="C11:E11"/>
    <mergeCell ref="C12:E12"/>
    <mergeCell ref="A23:B23"/>
    <mergeCell ref="F30:G30"/>
    <mergeCell ref="F31:G31"/>
    <mergeCell ref="B55:G55"/>
    <mergeCell ref="B46:G46"/>
    <mergeCell ref="B47:G47"/>
    <mergeCell ref="B48:G48"/>
    <mergeCell ref="B49:G49"/>
    <mergeCell ref="B53:G53"/>
    <mergeCell ref="B54:G54"/>
    <mergeCell ref="F32:G3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875" style="0" customWidth="1"/>
  </cols>
  <sheetData>
    <row r="1" spans="1:9" ht="13.5" thickTop="1">
      <c r="A1" s="211" t="s">
        <v>43</v>
      </c>
      <c r="B1" s="212"/>
      <c r="C1" s="96" t="str">
        <f>CONCATENATE(cislostavby," ",nazevstavby)</f>
        <v> Agregované položky</v>
      </c>
      <c r="D1" s="97"/>
      <c r="E1" s="98"/>
      <c r="F1" s="97"/>
      <c r="G1" s="99"/>
      <c r="H1" s="100"/>
      <c r="I1" s="101"/>
    </row>
    <row r="2" spans="1:9" ht="13.5" thickBot="1">
      <c r="A2" s="213" t="s">
        <v>44</v>
      </c>
      <c r="B2" s="214"/>
      <c r="C2" s="102" t="s">
        <v>362</v>
      </c>
      <c r="D2" s="103"/>
      <c r="E2" s="104"/>
      <c r="F2" s="103"/>
      <c r="G2" s="215"/>
      <c r="H2" s="216"/>
      <c r="I2" s="217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45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46</v>
      </c>
      <c r="C6" s="109"/>
      <c r="D6" s="110"/>
      <c r="E6" s="111" t="s">
        <v>47</v>
      </c>
      <c r="F6" s="112" t="s">
        <v>48</v>
      </c>
      <c r="G6" s="112" t="s">
        <v>49</v>
      </c>
      <c r="H6" s="112" t="s">
        <v>50</v>
      </c>
      <c r="I6" s="113" t="s">
        <v>25</v>
      </c>
    </row>
    <row r="7" spans="1:9" s="34" customFormat="1" ht="12.75">
      <c r="A7" s="167" t="s">
        <v>60</v>
      </c>
      <c r="B7" s="114" t="s">
        <v>61</v>
      </c>
      <c r="C7" s="65"/>
      <c r="D7" s="115"/>
      <c r="E7" s="168">
        <f>Položky!G55</f>
        <v>0</v>
      </c>
      <c r="F7" s="169">
        <f>Položky!BB55</f>
        <v>0</v>
      </c>
      <c r="G7" s="169">
        <f>Položky!BC55</f>
        <v>0</v>
      </c>
      <c r="H7" s="169">
        <f>Položky!BD55</f>
        <v>0</v>
      </c>
      <c r="I7" s="170">
        <f>Položky!BE55</f>
        <v>0</v>
      </c>
    </row>
    <row r="8" spans="1:9" s="34" customFormat="1" ht="12.75">
      <c r="A8" s="167" t="s">
        <v>170</v>
      </c>
      <c r="B8" s="114" t="s">
        <v>171</v>
      </c>
      <c r="C8" s="65"/>
      <c r="D8" s="115"/>
      <c r="E8" s="168">
        <f>Položky!G58</f>
        <v>0</v>
      </c>
      <c r="F8" s="169">
        <v>0</v>
      </c>
      <c r="G8" s="169">
        <v>0</v>
      </c>
      <c r="H8" s="169">
        <v>0</v>
      </c>
      <c r="I8" s="170">
        <v>0</v>
      </c>
    </row>
    <row r="9" spans="1:9" s="34" customFormat="1" ht="12.75">
      <c r="A9" s="167" t="s">
        <v>68</v>
      </c>
      <c r="B9" s="114" t="s">
        <v>69</v>
      </c>
      <c r="C9" s="65"/>
      <c r="D9" s="115"/>
      <c r="E9" s="168">
        <f>Položky!G87</f>
        <v>0</v>
      </c>
      <c r="F9" s="169">
        <v>0</v>
      </c>
      <c r="G9" s="169">
        <v>0</v>
      </c>
      <c r="H9" s="169">
        <v>0</v>
      </c>
      <c r="I9" s="170">
        <v>0</v>
      </c>
    </row>
    <row r="10" spans="1:9" s="34" customFormat="1" ht="12.75">
      <c r="A10" s="167" t="s">
        <v>212</v>
      </c>
      <c r="B10" s="114" t="s">
        <v>213</v>
      </c>
      <c r="C10" s="65"/>
      <c r="D10" s="115"/>
      <c r="E10" s="168">
        <f>Položky!G117</f>
        <v>0</v>
      </c>
      <c r="F10" s="169">
        <v>0</v>
      </c>
      <c r="G10" s="169">
        <v>0</v>
      </c>
      <c r="H10" s="169">
        <v>0</v>
      </c>
      <c r="I10" s="170">
        <v>0</v>
      </c>
    </row>
    <row r="11" spans="1:9" s="34" customFormat="1" ht="12.75">
      <c r="A11" s="167" t="s">
        <v>265</v>
      </c>
      <c r="B11" s="114" t="s">
        <v>316</v>
      </c>
      <c r="C11" s="65"/>
      <c r="D11" s="115"/>
      <c r="E11" s="168">
        <f>Položky!G145</f>
        <v>0</v>
      </c>
      <c r="F11" s="169">
        <f>Položky!BB58</f>
        <v>0</v>
      </c>
      <c r="G11" s="169">
        <f>Položky!BC58</f>
        <v>0</v>
      </c>
      <c r="H11" s="169">
        <f>Položky!BD58</f>
        <v>0</v>
      </c>
      <c r="I11" s="170">
        <f>Položky!BE58</f>
        <v>0</v>
      </c>
    </row>
    <row r="12" spans="1:9" s="34" customFormat="1" ht="13.5" thickBot="1">
      <c r="A12" s="167" t="s">
        <v>70</v>
      </c>
      <c r="B12" s="114" t="s">
        <v>71</v>
      </c>
      <c r="C12" s="65"/>
      <c r="D12" s="115"/>
      <c r="E12" s="168">
        <f>Položky!G157</f>
        <v>0</v>
      </c>
      <c r="F12" s="169">
        <v>0</v>
      </c>
      <c r="G12" s="169">
        <v>0</v>
      </c>
      <c r="H12" s="169">
        <v>0</v>
      </c>
      <c r="I12" s="170">
        <v>0</v>
      </c>
    </row>
    <row r="13" spans="1:9" s="122" customFormat="1" ht="13.5" thickBot="1">
      <c r="A13" s="116"/>
      <c r="B13" s="117" t="s">
        <v>51</v>
      </c>
      <c r="C13" s="117"/>
      <c r="D13" s="118"/>
      <c r="E13" s="119">
        <f>SUM(E7:E12)</f>
        <v>0</v>
      </c>
      <c r="F13" s="120">
        <f>SUM(F7:F12)</f>
        <v>0</v>
      </c>
      <c r="G13" s="120">
        <f>SUM(G7:G12)</f>
        <v>0</v>
      </c>
      <c r="H13" s="120">
        <f>SUM(H7:H12)</f>
        <v>0</v>
      </c>
      <c r="I13" s="121">
        <f>SUM(I7:I12)</f>
        <v>0</v>
      </c>
    </row>
    <row r="14" spans="1:9" ht="12.75">
      <c r="A14" s="65"/>
      <c r="B14" s="65"/>
      <c r="C14" s="65"/>
      <c r="D14" s="65"/>
      <c r="E14" s="65"/>
      <c r="F14" s="65"/>
      <c r="G14" s="65"/>
      <c r="H14" s="65"/>
      <c r="I14" s="65"/>
    </row>
    <row r="16" spans="2:9" ht="12.75">
      <c r="B16" s="122"/>
      <c r="F16" s="123"/>
      <c r="G16" s="124"/>
      <c r="H16" s="124"/>
      <c r="I16" s="125"/>
    </row>
    <row r="17" spans="6:9" ht="12.75">
      <c r="F17" s="123"/>
      <c r="G17" s="124"/>
      <c r="H17" s="124"/>
      <c r="I17" s="125"/>
    </row>
    <row r="18" spans="6:9" ht="12.75">
      <c r="F18" s="123"/>
      <c r="G18" s="124"/>
      <c r="H18" s="124"/>
      <c r="I18" s="125"/>
    </row>
    <row r="19" spans="6:9" ht="12.75">
      <c r="F19" s="123"/>
      <c r="G19" s="124"/>
      <c r="H19" s="124"/>
      <c r="I19" s="125"/>
    </row>
    <row r="20" spans="6:9" ht="12.75">
      <c r="F20" s="123"/>
      <c r="G20" s="124"/>
      <c r="H20" s="124"/>
      <c r="I20" s="125"/>
    </row>
    <row r="21" spans="6:9" ht="12.75">
      <c r="F21" s="123"/>
      <c r="G21" s="124"/>
      <c r="H21" s="124"/>
      <c r="I21" s="125"/>
    </row>
    <row r="22" spans="6:9" ht="12.75">
      <c r="F22" s="123"/>
      <c r="G22" s="124"/>
      <c r="H22" s="124"/>
      <c r="I22" s="125"/>
    </row>
    <row r="23" spans="6:9" ht="12.75">
      <c r="F23" s="123"/>
      <c r="G23" s="124"/>
      <c r="H23" s="124"/>
      <c r="I23" s="125"/>
    </row>
    <row r="24" spans="6:9" ht="12.75">
      <c r="F24" s="123"/>
      <c r="G24" s="124"/>
      <c r="H24" s="124"/>
      <c r="I24" s="125"/>
    </row>
    <row r="25" spans="6:9" ht="12.75">
      <c r="F25" s="123"/>
      <c r="G25" s="124"/>
      <c r="H25" s="124"/>
      <c r="I25" s="125"/>
    </row>
    <row r="26" spans="6:9" ht="12.75">
      <c r="F26" s="123"/>
      <c r="G26" s="124"/>
      <c r="H26" s="124"/>
      <c r="I26" s="125"/>
    </row>
    <row r="27" spans="6:9" ht="12.75">
      <c r="F27" s="123"/>
      <c r="G27" s="124"/>
      <c r="H27" s="124"/>
      <c r="I27" s="125"/>
    </row>
    <row r="28" spans="6:9" ht="12.75">
      <c r="F28" s="123"/>
      <c r="G28" s="124"/>
      <c r="H28" s="124"/>
      <c r="I28" s="125"/>
    </row>
    <row r="29" spans="6:9" ht="12.75">
      <c r="F29" s="123"/>
      <c r="G29" s="124"/>
      <c r="H29" s="124"/>
      <c r="I29" s="125"/>
    </row>
    <row r="30" spans="6:9" ht="12.75">
      <c r="F30" s="123"/>
      <c r="G30" s="124"/>
      <c r="H30" s="124"/>
      <c r="I30" s="125"/>
    </row>
    <row r="31" spans="6:9" ht="12.75">
      <c r="F31" s="123"/>
      <c r="G31" s="124"/>
      <c r="H31" s="124"/>
      <c r="I31" s="125"/>
    </row>
    <row r="32" spans="6:9" ht="12.75">
      <c r="F32" s="123"/>
      <c r="G32" s="124"/>
      <c r="H32" s="124"/>
      <c r="I32" s="125"/>
    </row>
    <row r="33" spans="6:9" ht="12.75">
      <c r="F33" s="123"/>
      <c r="G33" s="124"/>
      <c r="H33" s="124"/>
      <c r="I33" s="125"/>
    </row>
    <row r="34" spans="6:9" ht="12.75">
      <c r="F34" s="123"/>
      <c r="G34" s="124"/>
      <c r="H34" s="124"/>
      <c r="I34" s="125"/>
    </row>
    <row r="35" spans="6:9" ht="12.75">
      <c r="F35" s="123"/>
      <c r="G35" s="124"/>
      <c r="H35" s="124"/>
      <c r="I35" s="125"/>
    </row>
    <row r="36" spans="6:9" ht="12.75">
      <c r="F36" s="123"/>
      <c r="G36" s="124"/>
      <c r="H36" s="124"/>
      <c r="I36" s="125"/>
    </row>
    <row r="37" spans="6:9" ht="12.75">
      <c r="F37" s="123"/>
      <c r="G37" s="124"/>
      <c r="H37" s="124"/>
      <c r="I37" s="125"/>
    </row>
    <row r="38" spans="6:9" ht="12.75">
      <c r="F38" s="123"/>
      <c r="G38" s="124"/>
      <c r="H38" s="124"/>
      <c r="I38" s="125"/>
    </row>
    <row r="39" spans="6:9" ht="12.75">
      <c r="F39" s="123"/>
      <c r="G39" s="124"/>
      <c r="H39" s="124"/>
      <c r="I39" s="125"/>
    </row>
    <row r="40" spans="6:9" ht="12.75">
      <c r="F40" s="123"/>
      <c r="G40" s="124"/>
      <c r="H40" s="124"/>
      <c r="I40" s="125"/>
    </row>
    <row r="41" spans="6:9" ht="12.75">
      <c r="F41" s="123"/>
      <c r="G41" s="124"/>
      <c r="H41" s="124"/>
      <c r="I41" s="125"/>
    </row>
    <row r="42" spans="6:9" ht="12.75">
      <c r="F42" s="123"/>
      <c r="G42" s="124"/>
      <c r="H42" s="124"/>
      <c r="I42" s="125"/>
    </row>
    <row r="43" spans="6:9" ht="12.75">
      <c r="F43" s="123"/>
      <c r="G43" s="124"/>
      <c r="H43" s="124"/>
      <c r="I43" s="125"/>
    </row>
    <row r="44" spans="6:9" ht="12.75">
      <c r="F44" s="123"/>
      <c r="G44" s="124"/>
      <c r="H44" s="124"/>
      <c r="I44" s="125"/>
    </row>
    <row r="45" spans="6:9" ht="12.75">
      <c r="F45" s="123"/>
      <c r="G45" s="124"/>
      <c r="H45" s="124"/>
      <c r="I45" s="125"/>
    </row>
    <row r="46" spans="6:9" ht="12.75">
      <c r="F46" s="123"/>
      <c r="G46" s="124"/>
      <c r="H46" s="124"/>
      <c r="I46" s="125"/>
    </row>
    <row r="47" spans="6:9" ht="12.75">
      <c r="F47" s="123"/>
      <c r="G47" s="124"/>
      <c r="H47" s="124"/>
      <c r="I47" s="125"/>
    </row>
    <row r="48" spans="6:9" ht="12.75">
      <c r="F48" s="123"/>
      <c r="G48" s="124"/>
      <c r="H48" s="124"/>
      <c r="I48" s="125"/>
    </row>
    <row r="49" spans="6:9" ht="12.75">
      <c r="F49" s="123"/>
      <c r="G49" s="124"/>
      <c r="H49" s="124"/>
      <c r="I49" s="125"/>
    </row>
    <row r="50" spans="6:9" ht="12.75">
      <c r="F50" s="123"/>
      <c r="G50" s="124"/>
      <c r="H50" s="124"/>
      <c r="I50" s="125"/>
    </row>
    <row r="51" spans="6:9" ht="12.75">
      <c r="F51" s="123"/>
      <c r="G51" s="124"/>
      <c r="H51" s="124"/>
      <c r="I51" s="125"/>
    </row>
    <row r="52" spans="6:9" ht="12.75">
      <c r="F52" s="123"/>
      <c r="G52" s="124"/>
      <c r="H52" s="124"/>
      <c r="I52" s="125"/>
    </row>
    <row r="53" spans="6:9" ht="12.75">
      <c r="F53" s="123"/>
      <c r="G53" s="124"/>
      <c r="H53" s="124"/>
      <c r="I53" s="125"/>
    </row>
    <row r="54" spans="6:9" ht="12.75">
      <c r="F54" s="123"/>
      <c r="G54" s="124"/>
      <c r="H54" s="124"/>
      <c r="I54" s="125"/>
    </row>
    <row r="55" spans="6:9" ht="12.75">
      <c r="F55" s="123"/>
      <c r="G55" s="124"/>
      <c r="H55" s="124"/>
      <c r="I55" s="125"/>
    </row>
    <row r="56" spans="6:9" ht="12.75">
      <c r="F56" s="123"/>
      <c r="G56" s="124"/>
      <c r="H56" s="124"/>
      <c r="I56" s="125"/>
    </row>
    <row r="57" spans="6:9" ht="12.75">
      <c r="F57" s="123"/>
      <c r="G57" s="124"/>
      <c r="H57" s="124"/>
      <c r="I57" s="125"/>
    </row>
    <row r="58" spans="6:9" ht="12.75">
      <c r="F58" s="123"/>
      <c r="G58" s="124"/>
      <c r="H58" s="124"/>
      <c r="I58" s="125"/>
    </row>
    <row r="59" spans="6:9" ht="12.75">
      <c r="F59" s="123"/>
      <c r="G59" s="124"/>
      <c r="H59" s="124"/>
      <c r="I59" s="125"/>
    </row>
    <row r="60" spans="6:9" ht="12.75">
      <c r="F60" s="123"/>
      <c r="G60" s="124"/>
      <c r="H60" s="124"/>
      <c r="I60" s="125"/>
    </row>
    <row r="61" spans="6:9" ht="12.75">
      <c r="F61" s="123"/>
      <c r="G61" s="124"/>
      <c r="H61" s="124"/>
      <c r="I61" s="125"/>
    </row>
    <row r="62" spans="6:9" ht="12.75">
      <c r="F62" s="123"/>
      <c r="G62" s="124"/>
      <c r="H62" s="124"/>
      <c r="I62" s="125"/>
    </row>
    <row r="63" spans="6:9" ht="12.75">
      <c r="F63" s="123"/>
      <c r="G63" s="124"/>
      <c r="H63" s="124"/>
      <c r="I63" s="125"/>
    </row>
    <row r="64" spans="6:9" ht="12.75">
      <c r="F64" s="123"/>
      <c r="G64" s="124"/>
      <c r="H64" s="124"/>
      <c r="I64" s="125"/>
    </row>
    <row r="65" spans="6:9" ht="12.75">
      <c r="F65" s="123"/>
      <c r="G65" s="124"/>
      <c r="H65" s="124"/>
      <c r="I65" s="125"/>
    </row>
  </sheetData>
  <sheetProtection/>
  <mergeCells count="3">
    <mergeCell ref="A1:B1"/>
    <mergeCell ref="A2:B2"/>
    <mergeCell ref="G2:I2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7"/>
  <sheetViews>
    <sheetView showGridLines="0" showZeros="0" tabSelected="1" zoomScalePageLayoutView="0" workbookViewId="0" topLeftCell="A10">
      <selection activeCell="C4" sqref="C4"/>
    </sheetView>
  </sheetViews>
  <sheetFormatPr defaultColWidth="9.00390625" defaultRowHeight="12.75"/>
  <cols>
    <col min="1" max="1" width="4.375" style="126" customWidth="1"/>
    <col min="2" max="2" width="11.625" style="126" customWidth="1"/>
    <col min="3" max="3" width="40.375" style="126" customWidth="1"/>
    <col min="4" max="4" width="5.625" style="126" customWidth="1"/>
    <col min="5" max="5" width="8.625" style="166" customWidth="1"/>
    <col min="6" max="6" width="9.875" style="126" customWidth="1"/>
    <col min="7" max="7" width="13.875" style="126" customWidth="1"/>
    <col min="8" max="11" width="9.125" style="126" customWidth="1"/>
    <col min="12" max="12" width="75.375" style="126" customWidth="1"/>
    <col min="13" max="13" width="45.25390625" style="126" customWidth="1"/>
    <col min="14" max="16384" width="9.125" style="126" customWidth="1"/>
  </cols>
  <sheetData>
    <row r="1" spans="1:7" ht="15.75">
      <c r="A1" s="218" t="s">
        <v>64</v>
      </c>
      <c r="B1" s="218"/>
      <c r="C1" s="218"/>
      <c r="D1" s="218"/>
      <c r="E1" s="218"/>
      <c r="F1" s="218"/>
      <c r="G1" s="218"/>
    </row>
    <row r="2" spans="1:7" ht="14.25" customHeight="1" thickBot="1">
      <c r="A2" s="127"/>
      <c r="B2" s="128"/>
      <c r="C2" s="129"/>
      <c r="D2" s="129"/>
      <c r="E2" s="130"/>
      <c r="F2" s="129"/>
      <c r="G2" s="129"/>
    </row>
    <row r="3" spans="1:7" ht="13.5" thickTop="1">
      <c r="A3" s="211" t="s">
        <v>43</v>
      </c>
      <c r="B3" s="212"/>
      <c r="C3" s="96" t="str">
        <f>CONCATENATE(cislostavby," ",nazevstavby)</f>
        <v> Agregované položky</v>
      </c>
      <c r="D3" s="131"/>
      <c r="E3" s="132"/>
      <c r="F3" s="133"/>
      <c r="G3" s="134"/>
    </row>
    <row r="4" spans="1:7" ht="13.5" thickBot="1">
      <c r="A4" s="219" t="s">
        <v>44</v>
      </c>
      <c r="B4" s="214"/>
      <c r="C4" s="102" t="s">
        <v>362</v>
      </c>
      <c r="D4" s="135"/>
      <c r="E4" s="220">
        <f>Rekapitulace!G2</f>
        <v>0</v>
      </c>
      <c r="F4" s="221"/>
      <c r="G4" s="222"/>
    </row>
    <row r="5" spans="1:7" ht="13.5" thickTop="1">
      <c r="A5" s="136"/>
      <c r="B5" s="127"/>
      <c r="C5" s="127"/>
      <c r="D5" s="127"/>
      <c r="E5" s="137"/>
      <c r="F5" s="127"/>
      <c r="G5" s="138"/>
    </row>
    <row r="6" spans="1:7" ht="12.75">
      <c r="A6" s="139" t="s">
        <v>52</v>
      </c>
      <c r="B6" s="140" t="s">
        <v>53</v>
      </c>
      <c r="C6" s="140" t="s">
        <v>54</v>
      </c>
      <c r="D6" s="140" t="s">
        <v>55</v>
      </c>
      <c r="E6" s="141" t="s">
        <v>56</v>
      </c>
      <c r="F6" s="140" t="s">
        <v>57</v>
      </c>
      <c r="G6" s="142" t="s">
        <v>58</v>
      </c>
    </row>
    <row r="7" spans="1:15" ht="12.75">
      <c r="A7" s="143" t="s">
        <v>59</v>
      </c>
      <c r="B7" s="144" t="s">
        <v>60</v>
      </c>
      <c r="C7" s="174" t="s">
        <v>61</v>
      </c>
      <c r="D7" s="175"/>
      <c r="E7" s="176"/>
      <c r="F7" s="176"/>
      <c r="G7" s="177"/>
      <c r="H7" s="149"/>
      <c r="I7" s="149"/>
      <c r="O7" s="150">
        <v>1</v>
      </c>
    </row>
    <row r="8" spans="1:15" ht="22.5">
      <c r="A8" s="151">
        <v>1</v>
      </c>
      <c r="B8" s="152" t="s">
        <v>82</v>
      </c>
      <c r="C8" s="180" t="s">
        <v>83</v>
      </c>
      <c r="D8" s="178" t="s">
        <v>65</v>
      </c>
      <c r="E8" s="181">
        <v>1</v>
      </c>
      <c r="F8" s="155"/>
      <c r="G8" s="156">
        <f>E8*F8</f>
        <v>0</v>
      </c>
      <c r="H8" s="149"/>
      <c r="I8" s="149"/>
      <c r="O8" s="150"/>
    </row>
    <row r="9" spans="1:15" ht="22.5">
      <c r="A9" s="151">
        <v>2</v>
      </c>
      <c r="B9" s="152" t="s">
        <v>335</v>
      </c>
      <c r="C9" s="180" t="s">
        <v>336</v>
      </c>
      <c r="D9" s="178" t="s">
        <v>65</v>
      </c>
      <c r="E9" s="181">
        <v>1</v>
      </c>
      <c r="F9" s="183"/>
      <c r="G9" s="156">
        <f aca="true" t="shared" si="0" ref="G9:G54">E9*F9</f>
        <v>0</v>
      </c>
      <c r="H9" s="149"/>
      <c r="I9" s="149"/>
      <c r="O9" s="150"/>
    </row>
    <row r="10" spans="1:15" ht="22.5">
      <c r="A10" s="151">
        <v>3</v>
      </c>
      <c r="B10" s="152" t="s">
        <v>84</v>
      </c>
      <c r="C10" s="180" t="s">
        <v>85</v>
      </c>
      <c r="D10" s="178" t="s">
        <v>65</v>
      </c>
      <c r="E10" s="181">
        <v>1</v>
      </c>
      <c r="F10" s="183"/>
      <c r="G10" s="156">
        <f t="shared" si="0"/>
        <v>0</v>
      </c>
      <c r="H10" s="149"/>
      <c r="I10" s="149"/>
      <c r="O10" s="150"/>
    </row>
    <row r="11" spans="1:15" ht="22.5">
      <c r="A11" s="151">
        <v>4</v>
      </c>
      <c r="B11" s="152" t="s">
        <v>86</v>
      </c>
      <c r="C11" s="180" t="s">
        <v>87</v>
      </c>
      <c r="D11" s="178" t="s">
        <v>65</v>
      </c>
      <c r="E11" s="181">
        <v>1</v>
      </c>
      <c r="F11" s="183"/>
      <c r="G11" s="156">
        <f t="shared" si="0"/>
        <v>0</v>
      </c>
      <c r="H11" s="149"/>
      <c r="I11" s="149"/>
      <c r="O11" s="150"/>
    </row>
    <row r="12" spans="1:15" ht="22.5">
      <c r="A12" s="151">
        <v>5</v>
      </c>
      <c r="B12" s="152" t="s">
        <v>88</v>
      </c>
      <c r="C12" s="180" t="s">
        <v>89</v>
      </c>
      <c r="D12" s="178" t="s">
        <v>65</v>
      </c>
      <c r="E12" s="181">
        <v>1</v>
      </c>
      <c r="F12" s="183"/>
      <c r="G12" s="156">
        <f t="shared" si="0"/>
        <v>0</v>
      </c>
      <c r="H12" s="149"/>
      <c r="I12" s="149"/>
      <c r="O12" s="150"/>
    </row>
    <row r="13" spans="1:15" ht="22.5">
      <c r="A13" s="151">
        <v>6</v>
      </c>
      <c r="B13" s="152" t="s">
        <v>90</v>
      </c>
      <c r="C13" s="180" t="s">
        <v>91</v>
      </c>
      <c r="D13" s="178" t="s">
        <v>65</v>
      </c>
      <c r="E13" s="181">
        <v>1</v>
      </c>
      <c r="F13" s="183"/>
      <c r="G13" s="156">
        <f t="shared" si="0"/>
        <v>0</v>
      </c>
      <c r="H13" s="149"/>
      <c r="I13" s="149"/>
      <c r="O13" s="150"/>
    </row>
    <row r="14" spans="1:15" ht="12.75">
      <c r="A14" s="151">
        <v>7</v>
      </c>
      <c r="B14" s="152" t="s">
        <v>92</v>
      </c>
      <c r="C14" s="180" t="s">
        <v>93</v>
      </c>
      <c r="D14" s="178" t="s">
        <v>65</v>
      </c>
      <c r="E14" s="181">
        <v>1</v>
      </c>
      <c r="F14" s="183"/>
      <c r="G14" s="156">
        <f t="shared" si="0"/>
        <v>0</v>
      </c>
      <c r="H14" s="149"/>
      <c r="I14" s="149"/>
      <c r="O14" s="150"/>
    </row>
    <row r="15" spans="1:15" ht="12.75">
      <c r="A15" s="151">
        <v>8</v>
      </c>
      <c r="B15" s="152" t="s">
        <v>94</v>
      </c>
      <c r="C15" s="180" t="s">
        <v>95</v>
      </c>
      <c r="D15" s="178" t="s">
        <v>65</v>
      </c>
      <c r="E15" s="181">
        <v>1</v>
      </c>
      <c r="F15" s="183"/>
      <c r="G15" s="156">
        <f t="shared" si="0"/>
        <v>0</v>
      </c>
      <c r="H15" s="149"/>
      <c r="I15" s="149"/>
      <c r="O15" s="150"/>
    </row>
    <row r="16" spans="1:15" ht="12.75">
      <c r="A16" s="151">
        <v>9</v>
      </c>
      <c r="B16" s="152" t="s">
        <v>96</v>
      </c>
      <c r="C16" s="180" t="s">
        <v>97</v>
      </c>
      <c r="D16" s="178" t="s">
        <v>98</v>
      </c>
      <c r="E16" s="181">
        <v>1</v>
      </c>
      <c r="F16" s="183"/>
      <c r="G16" s="156">
        <f t="shared" si="0"/>
        <v>0</v>
      </c>
      <c r="H16" s="149"/>
      <c r="I16" s="149"/>
      <c r="O16" s="150"/>
    </row>
    <row r="17" spans="1:15" ht="12.75">
      <c r="A17" s="151">
        <v>10</v>
      </c>
      <c r="B17" s="152" t="s">
        <v>99</v>
      </c>
      <c r="C17" s="180" t="s">
        <v>100</v>
      </c>
      <c r="D17" s="178" t="s">
        <v>98</v>
      </c>
      <c r="E17" s="181">
        <v>1</v>
      </c>
      <c r="F17" s="183"/>
      <c r="G17" s="156">
        <f t="shared" si="0"/>
        <v>0</v>
      </c>
      <c r="H17" s="149"/>
      <c r="I17" s="149"/>
      <c r="O17" s="150"/>
    </row>
    <row r="18" spans="1:15" ht="12.75">
      <c r="A18" s="151">
        <v>11</v>
      </c>
      <c r="B18" s="152" t="s">
        <v>101</v>
      </c>
      <c r="C18" s="180" t="s">
        <v>102</v>
      </c>
      <c r="D18" s="178" t="s">
        <v>98</v>
      </c>
      <c r="E18" s="181">
        <v>1</v>
      </c>
      <c r="F18" s="183"/>
      <c r="G18" s="156">
        <f t="shared" si="0"/>
        <v>0</v>
      </c>
      <c r="H18" s="149"/>
      <c r="I18" s="149"/>
      <c r="O18" s="150"/>
    </row>
    <row r="19" spans="1:15" ht="12.75">
      <c r="A19" s="151">
        <v>12</v>
      </c>
      <c r="B19" s="152" t="s">
        <v>103</v>
      </c>
      <c r="C19" s="180" t="s">
        <v>104</v>
      </c>
      <c r="D19" s="178" t="s">
        <v>98</v>
      </c>
      <c r="E19" s="181">
        <v>1</v>
      </c>
      <c r="F19" s="183"/>
      <c r="G19" s="156">
        <f t="shared" si="0"/>
        <v>0</v>
      </c>
      <c r="H19" s="149"/>
      <c r="I19" s="149"/>
      <c r="O19" s="150"/>
    </row>
    <row r="20" spans="1:15" ht="12.75">
      <c r="A20" s="151">
        <v>13</v>
      </c>
      <c r="B20" s="152" t="s">
        <v>105</v>
      </c>
      <c r="C20" s="180" t="s">
        <v>106</v>
      </c>
      <c r="D20" s="178" t="s">
        <v>98</v>
      </c>
      <c r="E20" s="181">
        <v>1</v>
      </c>
      <c r="F20" s="183"/>
      <c r="G20" s="156">
        <f t="shared" si="0"/>
        <v>0</v>
      </c>
      <c r="H20" s="149"/>
      <c r="I20" s="149"/>
      <c r="O20" s="150"/>
    </row>
    <row r="21" spans="1:15" ht="22.5">
      <c r="A21" s="151">
        <v>14</v>
      </c>
      <c r="B21" s="152" t="s">
        <v>107</v>
      </c>
      <c r="C21" s="180" t="s">
        <v>108</v>
      </c>
      <c r="D21" s="178" t="s">
        <v>109</v>
      </c>
      <c r="E21" s="181">
        <v>1</v>
      </c>
      <c r="F21" s="183"/>
      <c r="G21" s="156">
        <f t="shared" si="0"/>
        <v>0</v>
      </c>
      <c r="H21" s="149"/>
      <c r="I21" s="149"/>
      <c r="O21" s="150"/>
    </row>
    <row r="22" spans="1:15" ht="12.75">
      <c r="A22" s="151">
        <v>15</v>
      </c>
      <c r="B22" s="152" t="s">
        <v>110</v>
      </c>
      <c r="C22" s="180" t="s">
        <v>111</v>
      </c>
      <c r="D22" s="178" t="s">
        <v>109</v>
      </c>
      <c r="E22" s="181">
        <v>1</v>
      </c>
      <c r="F22" s="183"/>
      <c r="G22" s="156">
        <f t="shared" si="0"/>
        <v>0</v>
      </c>
      <c r="H22" s="149"/>
      <c r="I22" s="149"/>
      <c r="O22" s="150"/>
    </row>
    <row r="23" spans="1:15" ht="22.5">
      <c r="A23" s="151">
        <v>16</v>
      </c>
      <c r="B23" s="152" t="s">
        <v>112</v>
      </c>
      <c r="C23" s="180" t="s">
        <v>113</v>
      </c>
      <c r="D23" s="178" t="s">
        <v>109</v>
      </c>
      <c r="E23" s="181">
        <v>1</v>
      </c>
      <c r="F23" s="183"/>
      <c r="G23" s="156">
        <f t="shared" si="0"/>
        <v>0</v>
      </c>
      <c r="H23" s="149"/>
      <c r="I23" s="149"/>
      <c r="O23" s="150"/>
    </row>
    <row r="24" spans="1:15" ht="22.5">
      <c r="A24" s="151">
        <v>17</v>
      </c>
      <c r="B24" s="152" t="s">
        <v>114</v>
      </c>
      <c r="C24" s="180" t="s">
        <v>115</v>
      </c>
      <c r="D24" s="178" t="s">
        <v>109</v>
      </c>
      <c r="E24" s="181">
        <v>1</v>
      </c>
      <c r="F24" s="183"/>
      <c r="G24" s="156">
        <f t="shared" si="0"/>
        <v>0</v>
      </c>
      <c r="H24" s="149"/>
      <c r="I24" s="149"/>
      <c r="O24" s="150"/>
    </row>
    <row r="25" spans="1:15" ht="22.5">
      <c r="A25" s="151">
        <v>18</v>
      </c>
      <c r="B25" s="152" t="s">
        <v>116</v>
      </c>
      <c r="C25" s="180" t="s">
        <v>117</v>
      </c>
      <c r="D25" s="178" t="s">
        <v>109</v>
      </c>
      <c r="E25" s="181">
        <v>1</v>
      </c>
      <c r="F25" s="183"/>
      <c r="G25" s="156">
        <f t="shared" si="0"/>
        <v>0</v>
      </c>
      <c r="H25" s="149"/>
      <c r="I25" s="149"/>
      <c r="O25" s="150"/>
    </row>
    <row r="26" spans="1:15" ht="22.5">
      <c r="A26" s="151">
        <v>19</v>
      </c>
      <c r="B26" s="152" t="s">
        <v>118</v>
      </c>
      <c r="C26" s="180" t="s">
        <v>119</v>
      </c>
      <c r="D26" s="178" t="s">
        <v>109</v>
      </c>
      <c r="E26" s="181">
        <v>1</v>
      </c>
      <c r="F26" s="183"/>
      <c r="G26" s="156">
        <f t="shared" si="0"/>
        <v>0</v>
      </c>
      <c r="H26" s="149"/>
      <c r="I26" s="149"/>
      <c r="O26" s="150"/>
    </row>
    <row r="27" spans="1:15" ht="22.5">
      <c r="A27" s="151">
        <v>20</v>
      </c>
      <c r="B27" s="152" t="s">
        <v>120</v>
      </c>
      <c r="C27" s="180" t="s">
        <v>121</v>
      </c>
      <c r="D27" s="178" t="s">
        <v>109</v>
      </c>
      <c r="E27" s="181">
        <v>1</v>
      </c>
      <c r="F27" s="183"/>
      <c r="G27" s="156">
        <f t="shared" si="0"/>
        <v>0</v>
      </c>
      <c r="H27" s="149"/>
      <c r="I27" s="149"/>
      <c r="O27" s="150"/>
    </row>
    <row r="28" spans="1:15" ht="22.5">
      <c r="A28" s="151">
        <v>21</v>
      </c>
      <c r="B28" s="152" t="s">
        <v>122</v>
      </c>
      <c r="C28" s="180" t="s">
        <v>123</v>
      </c>
      <c r="D28" s="178" t="s">
        <v>109</v>
      </c>
      <c r="E28" s="181">
        <v>1</v>
      </c>
      <c r="F28" s="183"/>
      <c r="G28" s="156">
        <f t="shared" si="0"/>
        <v>0</v>
      </c>
      <c r="H28" s="149"/>
      <c r="I28" s="149"/>
      <c r="O28" s="150"/>
    </row>
    <row r="29" spans="1:15" ht="22.5">
      <c r="A29" s="151">
        <v>22</v>
      </c>
      <c r="B29" s="152" t="s">
        <v>124</v>
      </c>
      <c r="C29" s="180" t="s">
        <v>125</v>
      </c>
      <c r="D29" s="178" t="s">
        <v>109</v>
      </c>
      <c r="E29" s="181">
        <v>1</v>
      </c>
      <c r="F29" s="183"/>
      <c r="G29" s="156">
        <f t="shared" si="0"/>
        <v>0</v>
      </c>
      <c r="H29" s="149"/>
      <c r="I29" s="149"/>
      <c r="O29" s="150"/>
    </row>
    <row r="30" spans="1:15" ht="22.5">
      <c r="A30" s="151">
        <v>23</v>
      </c>
      <c r="B30" s="152" t="s">
        <v>126</v>
      </c>
      <c r="C30" s="180" t="s">
        <v>127</v>
      </c>
      <c r="D30" s="178" t="s">
        <v>109</v>
      </c>
      <c r="E30" s="181">
        <v>1</v>
      </c>
      <c r="F30" s="183"/>
      <c r="G30" s="156">
        <f t="shared" si="0"/>
        <v>0</v>
      </c>
      <c r="H30" s="149"/>
      <c r="I30" s="149"/>
      <c r="O30" s="150"/>
    </row>
    <row r="31" spans="1:15" ht="22.5">
      <c r="A31" s="151">
        <v>24</v>
      </c>
      <c r="B31" s="152" t="s">
        <v>128</v>
      </c>
      <c r="C31" s="180" t="s">
        <v>129</v>
      </c>
      <c r="D31" s="178" t="s">
        <v>109</v>
      </c>
      <c r="E31" s="181">
        <v>1</v>
      </c>
      <c r="F31" s="183"/>
      <c r="G31" s="156">
        <f t="shared" si="0"/>
        <v>0</v>
      </c>
      <c r="H31" s="149"/>
      <c r="I31" s="149"/>
      <c r="O31" s="150"/>
    </row>
    <row r="32" spans="1:15" ht="22.5">
      <c r="A32" s="151">
        <v>25</v>
      </c>
      <c r="B32" s="152" t="s">
        <v>130</v>
      </c>
      <c r="C32" s="180" t="s">
        <v>131</v>
      </c>
      <c r="D32" s="178" t="s">
        <v>109</v>
      </c>
      <c r="E32" s="181">
        <v>1</v>
      </c>
      <c r="F32" s="183"/>
      <c r="G32" s="156">
        <f t="shared" si="0"/>
        <v>0</v>
      </c>
      <c r="H32" s="149"/>
      <c r="I32" s="149"/>
      <c r="O32" s="150"/>
    </row>
    <row r="33" spans="1:15" ht="22.5">
      <c r="A33" s="151">
        <v>26</v>
      </c>
      <c r="B33" s="152" t="s">
        <v>132</v>
      </c>
      <c r="C33" s="180" t="s">
        <v>133</v>
      </c>
      <c r="D33" s="178" t="s">
        <v>109</v>
      </c>
      <c r="E33" s="181">
        <v>1</v>
      </c>
      <c r="F33" s="183"/>
      <c r="G33" s="156">
        <f t="shared" si="0"/>
        <v>0</v>
      </c>
      <c r="H33" s="149"/>
      <c r="I33" s="149"/>
      <c r="O33" s="150"/>
    </row>
    <row r="34" spans="1:15" ht="22.5">
      <c r="A34" s="151">
        <v>27</v>
      </c>
      <c r="B34" s="152" t="s">
        <v>134</v>
      </c>
      <c r="C34" s="180" t="s">
        <v>135</v>
      </c>
      <c r="D34" s="178" t="s">
        <v>109</v>
      </c>
      <c r="E34" s="181">
        <v>1</v>
      </c>
      <c r="F34" s="183"/>
      <c r="G34" s="156">
        <f t="shared" si="0"/>
        <v>0</v>
      </c>
      <c r="H34" s="149"/>
      <c r="I34" s="149"/>
      <c r="O34" s="150"/>
    </row>
    <row r="35" spans="1:15" ht="12.75">
      <c r="A35" s="151">
        <v>28</v>
      </c>
      <c r="B35" s="152" t="s">
        <v>136</v>
      </c>
      <c r="C35" s="180" t="s">
        <v>137</v>
      </c>
      <c r="D35" s="178" t="s">
        <v>109</v>
      </c>
      <c r="E35" s="181">
        <v>1</v>
      </c>
      <c r="F35" s="183"/>
      <c r="G35" s="156">
        <f t="shared" si="0"/>
        <v>0</v>
      </c>
      <c r="H35" s="149"/>
      <c r="I35" s="149"/>
      <c r="O35" s="150"/>
    </row>
    <row r="36" spans="1:15" ht="12.75">
      <c r="A36" s="151">
        <v>29</v>
      </c>
      <c r="B36" s="152" t="s">
        <v>138</v>
      </c>
      <c r="C36" s="180" t="s">
        <v>139</v>
      </c>
      <c r="D36" s="178" t="s">
        <v>109</v>
      </c>
      <c r="E36" s="181">
        <v>1</v>
      </c>
      <c r="F36" s="183"/>
      <c r="G36" s="156">
        <f t="shared" si="0"/>
        <v>0</v>
      </c>
      <c r="H36" s="149"/>
      <c r="I36" s="149"/>
      <c r="O36" s="150"/>
    </row>
    <row r="37" spans="1:15" ht="22.5">
      <c r="A37" s="151">
        <v>30</v>
      </c>
      <c r="B37" s="152" t="s">
        <v>140</v>
      </c>
      <c r="C37" s="180" t="s">
        <v>141</v>
      </c>
      <c r="D37" s="178" t="s">
        <v>66</v>
      </c>
      <c r="E37" s="181">
        <v>1</v>
      </c>
      <c r="F37" s="183"/>
      <c r="G37" s="156">
        <f t="shared" si="0"/>
        <v>0</v>
      </c>
      <c r="H37" s="149"/>
      <c r="I37" s="149"/>
      <c r="O37" s="150"/>
    </row>
    <row r="38" spans="1:15" ht="22.5">
      <c r="A38" s="151">
        <v>31</v>
      </c>
      <c r="B38" s="152" t="s">
        <v>142</v>
      </c>
      <c r="C38" s="180" t="s">
        <v>143</v>
      </c>
      <c r="D38" s="178" t="s">
        <v>109</v>
      </c>
      <c r="E38" s="181">
        <v>1</v>
      </c>
      <c r="F38" s="183"/>
      <c r="G38" s="156">
        <f t="shared" si="0"/>
        <v>0</v>
      </c>
      <c r="H38" s="149"/>
      <c r="I38" s="149"/>
      <c r="O38" s="150"/>
    </row>
    <row r="39" spans="1:15" ht="12.75">
      <c r="A39" s="184">
        <v>32</v>
      </c>
      <c r="B39" s="185" t="s">
        <v>327</v>
      </c>
      <c r="C39" s="186" t="s">
        <v>328</v>
      </c>
      <c r="D39" s="187" t="s">
        <v>66</v>
      </c>
      <c r="E39" s="188">
        <v>1</v>
      </c>
      <c r="F39" s="189"/>
      <c r="G39" s="199">
        <f t="shared" si="0"/>
        <v>0</v>
      </c>
      <c r="H39" s="149"/>
      <c r="I39" s="149"/>
      <c r="O39" s="150"/>
    </row>
    <row r="40" spans="1:15" ht="12.75">
      <c r="A40" s="184">
        <v>33</v>
      </c>
      <c r="B40" s="185" t="s">
        <v>329</v>
      </c>
      <c r="C40" s="186" t="s">
        <v>330</v>
      </c>
      <c r="D40" s="187" t="s">
        <v>66</v>
      </c>
      <c r="E40" s="188">
        <v>1</v>
      </c>
      <c r="F40" s="189"/>
      <c r="G40" s="199">
        <f t="shared" si="0"/>
        <v>0</v>
      </c>
      <c r="H40" s="149"/>
      <c r="I40" s="149"/>
      <c r="O40" s="150"/>
    </row>
    <row r="41" spans="1:15" ht="12.75">
      <c r="A41" s="184">
        <v>34</v>
      </c>
      <c r="B41" s="185" t="s">
        <v>331</v>
      </c>
      <c r="C41" s="186" t="s">
        <v>332</v>
      </c>
      <c r="D41" s="187" t="s">
        <v>66</v>
      </c>
      <c r="E41" s="188">
        <v>1</v>
      </c>
      <c r="F41" s="189"/>
      <c r="G41" s="199">
        <f t="shared" si="0"/>
        <v>0</v>
      </c>
      <c r="H41" s="149"/>
      <c r="I41" s="149"/>
      <c r="O41" s="150"/>
    </row>
    <row r="42" spans="1:15" ht="12.75">
      <c r="A42" s="184">
        <v>35</v>
      </c>
      <c r="B42" s="185" t="s">
        <v>333</v>
      </c>
      <c r="C42" s="186" t="s">
        <v>334</v>
      </c>
      <c r="D42" s="187" t="s">
        <v>66</v>
      </c>
      <c r="E42" s="188">
        <v>1</v>
      </c>
      <c r="F42" s="189"/>
      <c r="G42" s="199">
        <f t="shared" si="0"/>
        <v>0</v>
      </c>
      <c r="H42" s="149"/>
      <c r="I42" s="149"/>
      <c r="O42" s="150"/>
    </row>
    <row r="43" spans="1:15" ht="22.5">
      <c r="A43" s="151">
        <v>36</v>
      </c>
      <c r="B43" s="152" t="s">
        <v>144</v>
      </c>
      <c r="C43" s="180" t="s">
        <v>145</v>
      </c>
      <c r="D43" s="178" t="s">
        <v>65</v>
      </c>
      <c r="E43" s="181">
        <v>1</v>
      </c>
      <c r="F43" s="183"/>
      <c r="G43" s="156">
        <f t="shared" si="0"/>
        <v>0</v>
      </c>
      <c r="H43" s="149"/>
      <c r="I43" s="149"/>
      <c r="O43" s="150"/>
    </row>
    <row r="44" spans="1:15" ht="12.75">
      <c r="A44" s="184">
        <v>37</v>
      </c>
      <c r="B44" s="185" t="s">
        <v>146</v>
      </c>
      <c r="C44" s="186" t="s">
        <v>147</v>
      </c>
      <c r="D44" s="187" t="s">
        <v>148</v>
      </c>
      <c r="E44" s="188">
        <v>1</v>
      </c>
      <c r="F44" s="189"/>
      <c r="G44" s="199">
        <f t="shared" si="0"/>
        <v>0</v>
      </c>
      <c r="H44" s="149"/>
      <c r="I44" s="149"/>
      <c r="O44" s="150"/>
    </row>
    <row r="45" spans="1:15" ht="22.5">
      <c r="A45" s="151">
        <v>38</v>
      </c>
      <c r="B45" s="152" t="s">
        <v>149</v>
      </c>
      <c r="C45" s="180" t="s">
        <v>150</v>
      </c>
      <c r="D45" s="178" t="s">
        <v>65</v>
      </c>
      <c r="E45" s="181">
        <v>1</v>
      </c>
      <c r="F45" s="183"/>
      <c r="G45" s="156">
        <f t="shared" si="0"/>
        <v>0</v>
      </c>
      <c r="H45" s="149"/>
      <c r="I45" s="149"/>
      <c r="O45" s="150"/>
    </row>
    <row r="46" spans="1:15" ht="12.75">
      <c r="A46" s="151">
        <v>39</v>
      </c>
      <c r="B46" s="152" t="s">
        <v>151</v>
      </c>
      <c r="C46" s="180" t="s">
        <v>152</v>
      </c>
      <c r="D46" s="178" t="s">
        <v>65</v>
      </c>
      <c r="E46" s="181">
        <v>1</v>
      </c>
      <c r="F46" s="183"/>
      <c r="G46" s="156">
        <f t="shared" si="0"/>
        <v>0</v>
      </c>
      <c r="H46" s="149"/>
      <c r="I46" s="149"/>
      <c r="O46" s="150"/>
    </row>
    <row r="47" spans="1:15" ht="12.75">
      <c r="A47" s="151">
        <v>40</v>
      </c>
      <c r="B47" s="152" t="s">
        <v>153</v>
      </c>
      <c r="C47" s="180" t="s">
        <v>154</v>
      </c>
      <c r="D47" s="178" t="s">
        <v>65</v>
      </c>
      <c r="E47" s="181">
        <v>1</v>
      </c>
      <c r="F47" s="183"/>
      <c r="G47" s="156">
        <f t="shared" si="0"/>
        <v>0</v>
      </c>
      <c r="H47" s="149"/>
      <c r="I47" s="149"/>
      <c r="O47" s="150"/>
    </row>
    <row r="48" spans="1:15" ht="12.75">
      <c r="A48" s="151">
        <v>41</v>
      </c>
      <c r="B48" s="152" t="s">
        <v>155</v>
      </c>
      <c r="C48" s="180" t="s">
        <v>156</v>
      </c>
      <c r="D48" s="178" t="s">
        <v>65</v>
      </c>
      <c r="E48" s="181">
        <v>1</v>
      </c>
      <c r="F48" s="183"/>
      <c r="G48" s="156">
        <f t="shared" si="0"/>
        <v>0</v>
      </c>
      <c r="H48" s="149"/>
      <c r="I48" s="149"/>
      <c r="O48" s="150"/>
    </row>
    <row r="49" spans="1:15" ht="12.75">
      <c r="A49" s="151">
        <v>42</v>
      </c>
      <c r="B49" s="152" t="s">
        <v>157</v>
      </c>
      <c r="C49" s="180" t="s">
        <v>158</v>
      </c>
      <c r="D49" s="178" t="s">
        <v>65</v>
      </c>
      <c r="E49" s="181">
        <v>1</v>
      </c>
      <c r="F49" s="183"/>
      <c r="G49" s="156">
        <f t="shared" si="0"/>
        <v>0</v>
      </c>
      <c r="H49" s="149"/>
      <c r="I49" s="149"/>
      <c r="O49" s="150"/>
    </row>
    <row r="50" spans="1:15" ht="22.5">
      <c r="A50" s="151">
        <v>43</v>
      </c>
      <c r="B50" s="152" t="s">
        <v>159</v>
      </c>
      <c r="C50" s="180" t="s">
        <v>160</v>
      </c>
      <c r="D50" s="178" t="s">
        <v>65</v>
      </c>
      <c r="E50" s="181">
        <v>1</v>
      </c>
      <c r="F50" s="183"/>
      <c r="G50" s="156">
        <f t="shared" si="0"/>
        <v>0</v>
      </c>
      <c r="H50" s="149"/>
      <c r="I50" s="149"/>
      <c r="O50" s="150"/>
    </row>
    <row r="51" spans="1:15" ht="22.5">
      <c r="A51" s="151">
        <v>44</v>
      </c>
      <c r="B51" s="152" t="s">
        <v>161</v>
      </c>
      <c r="C51" s="180" t="s">
        <v>162</v>
      </c>
      <c r="D51" s="178" t="s">
        <v>65</v>
      </c>
      <c r="E51" s="181">
        <v>1</v>
      </c>
      <c r="F51" s="183"/>
      <c r="G51" s="156">
        <f t="shared" si="0"/>
        <v>0</v>
      </c>
      <c r="H51" s="149"/>
      <c r="I51" s="149"/>
      <c r="O51" s="150"/>
    </row>
    <row r="52" spans="1:15" ht="12.75">
      <c r="A52" s="151">
        <v>45</v>
      </c>
      <c r="B52" s="152" t="s">
        <v>163</v>
      </c>
      <c r="C52" s="180" t="s">
        <v>164</v>
      </c>
      <c r="D52" s="178" t="s">
        <v>65</v>
      </c>
      <c r="E52" s="181">
        <v>1</v>
      </c>
      <c r="F52" s="183"/>
      <c r="G52" s="156">
        <f t="shared" si="0"/>
        <v>0</v>
      </c>
      <c r="H52" s="149"/>
      <c r="I52" s="149"/>
      <c r="O52" s="150"/>
    </row>
    <row r="53" spans="1:15" ht="12.75">
      <c r="A53" s="151">
        <v>46</v>
      </c>
      <c r="B53" s="152" t="s">
        <v>165</v>
      </c>
      <c r="C53" s="180" t="s">
        <v>166</v>
      </c>
      <c r="D53" s="178" t="s">
        <v>65</v>
      </c>
      <c r="E53" s="181">
        <v>1</v>
      </c>
      <c r="F53" s="183"/>
      <c r="G53" s="156">
        <f t="shared" si="0"/>
        <v>0</v>
      </c>
      <c r="H53" s="149"/>
      <c r="I53" s="149"/>
      <c r="O53" s="150"/>
    </row>
    <row r="54" spans="1:15" ht="12.75">
      <c r="A54" s="151">
        <v>47</v>
      </c>
      <c r="B54" s="152" t="s">
        <v>167</v>
      </c>
      <c r="C54" s="180" t="s">
        <v>168</v>
      </c>
      <c r="D54" s="178" t="s">
        <v>65</v>
      </c>
      <c r="E54" s="181">
        <v>1</v>
      </c>
      <c r="F54" s="183"/>
      <c r="G54" s="156">
        <f t="shared" si="0"/>
        <v>0</v>
      </c>
      <c r="H54" s="149"/>
      <c r="I54" s="149"/>
      <c r="O54" s="150"/>
    </row>
    <row r="55" spans="1:57" ht="12.75">
      <c r="A55" s="158"/>
      <c r="B55" s="159" t="s">
        <v>62</v>
      </c>
      <c r="C55" s="160" t="str">
        <f>CONCATENATE(B7," ",C7)</f>
        <v>1 Zemní práce</v>
      </c>
      <c r="D55" s="161"/>
      <c r="E55" s="162"/>
      <c r="F55" s="163"/>
      <c r="G55" s="164">
        <f>SUM(G8:G54)</f>
        <v>0</v>
      </c>
      <c r="O55" s="150">
        <v>4</v>
      </c>
      <c r="BA55" s="165">
        <f>SUM(BA7:BA54)</f>
        <v>0</v>
      </c>
      <c r="BB55" s="165">
        <f>SUM(BB7:BB54)</f>
        <v>0</v>
      </c>
      <c r="BC55" s="165">
        <f>SUM(BC7:BC54)</f>
        <v>0</v>
      </c>
      <c r="BD55" s="165">
        <f>SUM(BD7:BD54)</f>
        <v>0</v>
      </c>
      <c r="BE55" s="165">
        <f>SUM(BE7:BE54)</f>
        <v>0</v>
      </c>
    </row>
    <row r="56" spans="1:15" ht="12.75">
      <c r="A56" s="143" t="s">
        <v>59</v>
      </c>
      <c r="B56" s="144" t="s">
        <v>170</v>
      </c>
      <c r="C56" s="145" t="s">
        <v>171</v>
      </c>
      <c r="D56" s="146"/>
      <c r="E56" s="147"/>
      <c r="F56" s="147"/>
      <c r="G56" s="148"/>
      <c r="H56" s="149"/>
      <c r="I56" s="149"/>
      <c r="O56" s="150">
        <v>1</v>
      </c>
    </row>
    <row r="57" spans="1:104" ht="22.5">
      <c r="A57" s="151">
        <v>48</v>
      </c>
      <c r="B57" s="152" t="s">
        <v>172</v>
      </c>
      <c r="C57" s="153" t="s">
        <v>173</v>
      </c>
      <c r="D57" s="154" t="s">
        <v>109</v>
      </c>
      <c r="E57" s="181">
        <v>1</v>
      </c>
      <c r="F57" s="155"/>
      <c r="G57" s="156">
        <f>E57*F57</f>
        <v>0</v>
      </c>
      <c r="O57" s="150">
        <v>2</v>
      </c>
      <c r="AA57" s="126">
        <v>8</v>
      </c>
      <c r="AB57" s="126">
        <v>0</v>
      </c>
      <c r="AC57" s="126">
        <v>3</v>
      </c>
      <c r="AZ57" s="126">
        <v>1</v>
      </c>
      <c r="BA57" s="126">
        <f>IF(AZ57=1,G57,0)</f>
        <v>0</v>
      </c>
      <c r="BB57" s="126">
        <f>IF(AZ57=2,G57,0)</f>
        <v>0</v>
      </c>
      <c r="BC57" s="126">
        <f>IF(AZ57=3,G57,0)</f>
        <v>0</v>
      </c>
      <c r="BD57" s="126">
        <f>IF(AZ57=4,G57,0)</f>
        <v>0</v>
      </c>
      <c r="BE57" s="126">
        <f>IF(AZ57=5,G57,0)</f>
        <v>0</v>
      </c>
      <c r="CA57" s="157">
        <v>8</v>
      </c>
      <c r="CB57" s="157">
        <v>0</v>
      </c>
      <c r="CZ57" s="126">
        <v>0</v>
      </c>
    </row>
    <row r="58" spans="1:57" ht="12.75">
      <c r="A58" s="158"/>
      <c r="B58" s="159" t="s">
        <v>62</v>
      </c>
      <c r="C58" s="160" t="str">
        <f>CONCATENATE(B56," ",C56)</f>
        <v>4 Vodorovné konstrukce</v>
      </c>
      <c r="D58" s="161"/>
      <c r="E58" s="162"/>
      <c r="F58" s="163"/>
      <c r="G58" s="164">
        <f>SUM(G57:G57)</f>
        <v>0</v>
      </c>
      <c r="O58" s="150">
        <v>4</v>
      </c>
      <c r="BA58" s="165">
        <f>SUM(BA56:BA57)</f>
        <v>0</v>
      </c>
      <c r="BB58" s="165">
        <f>SUM(BB56:BB57)</f>
        <v>0</v>
      </c>
      <c r="BC58" s="165">
        <f>SUM(BC56:BC57)</f>
        <v>0</v>
      </c>
      <c r="BD58" s="165">
        <f>SUM(BD56:BD57)</f>
        <v>0</v>
      </c>
      <c r="BE58" s="165">
        <f>SUM(BE56:BE57)</f>
        <v>0</v>
      </c>
    </row>
    <row r="59" spans="1:15" ht="12.75">
      <c r="A59" s="143" t="s">
        <v>59</v>
      </c>
      <c r="B59" s="144" t="s">
        <v>68</v>
      </c>
      <c r="C59" s="174" t="s">
        <v>69</v>
      </c>
      <c r="D59" s="175"/>
      <c r="E59" s="176"/>
      <c r="F59" s="176"/>
      <c r="G59" s="177"/>
      <c r="H59" s="149"/>
      <c r="I59" s="149"/>
      <c r="O59" s="150">
        <v>1</v>
      </c>
    </row>
    <row r="60" spans="1:15" ht="12.75">
      <c r="A60" s="151">
        <v>49</v>
      </c>
      <c r="B60" s="152" t="s">
        <v>318</v>
      </c>
      <c r="C60" s="180" t="s">
        <v>337</v>
      </c>
      <c r="D60" s="178" t="s">
        <v>65</v>
      </c>
      <c r="E60" s="181">
        <v>1</v>
      </c>
      <c r="F60" s="155"/>
      <c r="G60" s="156">
        <f>E60*F60</f>
        <v>0</v>
      </c>
      <c r="H60" s="149"/>
      <c r="I60" s="149"/>
      <c r="O60" s="150"/>
    </row>
    <row r="61" spans="1:15" ht="12.75">
      <c r="A61" s="151">
        <v>50</v>
      </c>
      <c r="B61" s="152" t="s">
        <v>319</v>
      </c>
      <c r="C61" s="180" t="s">
        <v>338</v>
      </c>
      <c r="D61" s="178" t="s">
        <v>65</v>
      </c>
      <c r="E61" s="181">
        <v>1</v>
      </c>
      <c r="F61" s="183"/>
      <c r="G61" s="156">
        <f aca="true" t="shared" si="1" ref="G61:G86">E61*F61</f>
        <v>0</v>
      </c>
      <c r="H61" s="149"/>
      <c r="I61" s="149"/>
      <c r="O61" s="150"/>
    </row>
    <row r="62" spans="1:15" ht="12.75">
      <c r="A62" s="151">
        <v>51</v>
      </c>
      <c r="B62" s="152" t="s">
        <v>320</v>
      </c>
      <c r="C62" s="180" t="s">
        <v>321</v>
      </c>
      <c r="D62" s="178" t="s">
        <v>65</v>
      </c>
      <c r="E62" s="181">
        <v>1</v>
      </c>
      <c r="F62" s="183"/>
      <c r="G62" s="156">
        <f t="shared" si="1"/>
        <v>0</v>
      </c>
      <c r="H62" s="149"/>
      <c r="I62" s="149"/>
      <c r="O62" s="150"/>
    </row>
    <row r="63" spans="1:15" ht="12.75">
      <c r="A63" s="151">
        <v>52</v>
      </c>
      <c r="B63" s="152" t="s">
        <v>322</v>
      </c>
      <c r="C63" s="180" t="s">
        <v>323</v>
      </c>
      <c r="D63" s="178" t="s">
        <v>65</v>
      </c>
      <c r="E63" s="181">
        <v>1</v>
      </c>
      <c r="F63" s="183"/>
      <c r="G63" s="156">
        <f t="shared" si="1"/>
        <v>0</v>
      </c>
      <c r="H63" s="149"/>
      <c r="I63" s="149"/>
      <c r="O63" s="150"/>
    </row>
    <row r="64" spans="1:15" ht="12.75">
      <c r="A64" s="151">
        <v>53</v>
      </c>
      <c r="B64" s="152" t="s">
        <v>324</v>
      </c>
      <c r="C64" s="180" t="s">
        <v>325</v>
      </c>
      <c r="D64" s="178" t="s">
        <v>109</v>
      </c>
      <c r="E64" s="181">
        <v>1</v>
      </c>
      <c r="F64" s="183"/>
      <c r="G64" s="156">
        <f t="shared" si="1"/>
        <v>0</v>
      </c>
      <c r="H64" s="149"/>
      <c r="I64" s="149"/>
      <c r="O64" s="150"/>
    </row>
    <row r="65" spans="1:15" ht="22.5">
      <c r="A65" s="151">
        <v>54</v>
      </c>
      <c r="B65" s="152" t="s">
        <v>326</v>
      </c>
      <c r="C65" s="180" t="s">
        <v>339</v>
      </c>
      <c r="D65" s="178" t="s">
        <v>65</v>
      </c>
      <c r="E65" s="181">
        <v>1</v>
      </c>
      <c r="F65" s="183"/>
      <c r="G65" s="156">
        <f t="shared" si="1"/>
        <v>0</v>
      </c>
      <c r="H65" s="149"/>
      <c r="I65" s="149"/>
      <c r="O65" s="150"/>
    </row>
    <row r="66" spans="1:15" ht="22.5">
      <c r="A66" s="151">
        <v>55</v>
      </c>
      <c r="B66" s="152" t="s">
        <v>174</v>
      </c>
      <c r="C66" s="180" t="s">
        <v>175</v>
      </c>
      <c r="D66" s="178" t="s">
        <v>65</v>
      </c>
      <c r="E66" s="181">
        <v>1</v>
      </c>
      <c r="F66" s="183"/>
      <c r="G66" s="156">
        <f t="shared" si="1"/>
        <v>0</v>
      </c>
      <c r="H66" s="149"/>
      <c r="I66" s="149"/>
      <c r="O66" s="150"/>
    </row>
    <row r="67" spans="1:15" ht="12.75">
      <c r="A67" s="184">
        <v>56</v>
      </c>
      <c r="B67" s="185" t="s">
        <v>176</v>
      </c>
      <c r="C67" s="186" t="s">
        <v>177</v>
      </c>
      <c r="D67" s="187" t="s">
        <v>65</v>
      </c>
      <c r="E67" s="188">
        <v>1</v>
      </c>
      <c r="F67" s="189"/>
      <c r="G67" s="199">
        <f t="shared" si="1"/>
        <v>0</v>
      </c>
      <c r="H67" s="149"/>
      <c r="I67" s="149"/>
      <c r="O67" s="150"/>
    </row>
    <row r="68" spans="1:15" ht="12.75">
      <c r="A68" s="184">
        <v>57</v>
      </c>
      <c r="B68" s="185" t="s">
        <v>178</v>
      </c>
      <c r="C68" s="186" t="s">
        <v>179</v>
      </c>
      <c r="D68" s="187" t="s">
        <v>65</v>
      </c>
      <c r="E68" s="188">
        <v>1</v>
      </c>
      <c r="F68" s="189"/>
      <c r="G68" s="199">
        <f t="shared" si="1"/>
        <v>0</v>
      </c>
      <c r="H68" s="149"/>
      <c r="I68" s="149"/>
      <c r="O68" s="150"/>
    </row>
    <row r="69" spans="1:15" ht="12.75">
      <c r="A69" s="184">
        <v>58</v>
      </c>
      <c r="B69" s="185" t="s">
        <v>180</v>
      </c>
      <c r="C69" s="186" t="s">
        <v>181</v>
      </c>
      <c r="D69" s="187" t="s">
        <v>65</v>
      </c>
      <c r="E69" s="188">
        <v>1</v>
      </c>
      <c r="F69" s="189"/>
      <c r="G69" s="199">
        <f t="shared" si="1"/>
        <v>0</v>
      </c>
      <c r="H69" s="149"/>
      <c r="I69" s="149"/>
      <c r="O69" s="150"/>
    </row>
    <row r="70" spans="1:15" ht="12.75">
      <c r="A70" s="184">
        <v>59</v>
      </c>
      <c r="B70" s="185" t="s">
        <v>182</v>
      </c>
      <c r="C70" s="186" t="s">
        <v>183</v>
      </c>
      <c r="D70" s="187" t="s">
        <v>65</v>
      </c>
      <c r="E70" s="188">
        <v>1</v>
      </c>
      <c r="F70" s="189"/>
      <c r="G70" s="199">
        <f t="shared" si="1"/>
        <v>0</v>
      </c>
      <c r="H70" s="149"/>
      <c r="I70" s="149"/>
      <c r="O70" s="150"/>
    </row>
    <row r="71" spans="1:15" ht="12.75">
      <c r="A71" s="184">
        <v>60</v>
      </c>
      <c r="B71" s="185" t="s">
        <v>184</v>
      </c>
      <c r="C71" s="186" t="s">
        <v>185</v>
      </c>
      <c r="D71" s="187" t="s">
        <v>65</v>
      </c>
      <c r="E71" s="188">
        <v>1</v>
      </c>
      <c r="F71" s="189"/>
      <c r="G71" s="199">
        <f t="shared" si="1"/>
        <v>0</v>
      </c>
      <c r="H71" s="149"/>
      <c r="I71" s="149"/>
      <c r="O71" s="150"/>
    </row>
    <row r="72" spans="1:15" ht="12.75">
      <c r="A72" s="184">
        <v>61</v>
      </c>
      <c r="B72" s="185" t="s">
        <v>186</v>
      </c>
      <c r="C72" s="186" t="s">
        <v>187</v>
      </c>
      <c r="D72" s="187" t="s">
        <v>65</v>
      </c>
      <c r="E72" s="188">
        <v>1</v>
      </c>
      <c r="F72" s="189"/>
      <c r="G72" s="199">
        <f t="shared" si="1"/>
        <v>0</v>
      </c>
      <c r="H72" s="149"/>
      <c r="I72" s="149"/>
      <c r="O72" s="150"/>
    </row>
    <row r="73" spans="1:15" ht="12.75">
      <c r="A73" s="184">
        <v>62</v>
      </c>
      <c r="B73" s="185" t="s">
        <v>188</v>
      </c>
      <c r="C73" s="186" t="s">
        <v>189</v>
      </c>
      <c r="D73" s="187" t="s">
        <v>65</v>
      </c>
      <c r="E73" s="188">
        <v>1</v>
      </c>
      <c r="F73" s="189"/>
      <c r="G73" s="199">
        <f t="shared" si="1"/>
        <v>0</v>
      </c>
      <c r="H73" s="149"/>
      <c r="I73" s="149"/>
      <c r="O73" s="150"/>
    </row>
    <row r="74" spans="1:15" ht="12.75">
      <c r="A74" s="184">
        <v>63</v>
      </c>
      <c r="B74" s="185" t="s">
        <v>190</v>
      </c>
      <c r="C74" s="186" t="s">
        <v>191</v>
      </c>
      <c r="D74" s="187" t="s">
        <v>65</v>
      </c>
      <c r="E74" s="188">
        <v>1</v>
      </c>
      <c r="F74" s="189"/>
      <c r="G74" s="199">
        <f t="shared" si="1"/>
        <v>0</v>
      </c>
      <c r="H74" s="149"/>
      <c r="I74" s="149"/>
      <c r="O74" s="150"/>
    </row>
    <row r="75" spans="1:15" ht="12.75">
      <c r="A75" s="184">
        <v>64</v>
      </c>
      <c r="B75" s="185" t="s">
        <v>192</v>
      </c>
      <c r="C75" s="186" t="s">
        <v>193</v>
      </c>
      <c r="D75" s="187" t="s">
        <v>65</v>
      </c>
      <c r="E75" s="188">
        <v>1</v>
      </c>
      <c r="F75" s="189"/>
      <c r="G75" s="199">
        <f t="shared" si="1"/>
        <v>0</v>
      </c>
      <c r="H75" s="149"/>
      <c r="I75" s="149"/>
      <c r="O75" s="150"/>
    </row>
    <row r="76" spans="1:15" ht="22.5">
      <c r="A76" s="151">
        <v>65</v>
      </c>
      <c r="B76" s="152" t="s">
        <v>194</v>
      </c>
      <c r="C76" s="180" t="s">
        <v>195</v>
      </c>
      <c r="D76" s="178" t="s">
        <v>65</v>
      </c>
      <c r="E76" s="181">
        <v>1</v>
      </c>
      <c r="F76" s="183"/>
      <c r="G76" s="156">
        <f t="shared" si="1"/>
        <v>0</v>
      </c>
      <c r="H76" s="149"/>
      <c r="I76" s="149"/>
      <c r="O76" s="150"/>
    </row>
    <row r="77" spans="1:15" ht="12.75">
      <c r="A77" s="184">
        <v>66</v>
      </c>
      <c r="B77" s="185" t="s">
        <v>196</v>
      </c>
      <c r="C77" s="186" t="s">
        <v>197</v>
      </c>
      <c r="D77" s="187" t="s">
        <v>65</v>
      </c>
      <c r="E77" s="188">
        <v>1</v>
      </c>
      <c r="F77" s="189"/>
      <c r="G77" s="199">
        <f t="shared" si="1"/>
        <v>0</v>
      </c>
      <c r="H77" s="149"/>
      <c r="I77" s="149"/>
      <c r="O77" s="150"/>
    </row>
    <row r="78" spans="1:15" ht="12.75">
      <c r="A78" s="184">
        <v>67</v>
      </c>
      <c r="B78" s="185" t="s">
        <v>198</v>
      </c>
      <c r="C78" s="186" t="s">
        <v>199</v>
      </c>
      <c r="D78" s="187" t="s">
        <v>65</v>
      </c>
      <c r="E78" s="188">
        <v>1</v>
      </c>
      <c r="F78" s="189"/>
      <c r="G78" s="199">
        <f t="shared" si="1"/>
        <v>0</v>
      </c>
      <c r="H78" s="149"/>
      <c r="I78" s="149"/>
      <c r="O78" s="150"/>
    </row>
    <row r="79" spans="1:15" ht="12.75">
      <c r="A79" s="184">
        <v>68</v>
      </c>
      <c r="B79" s="185" t="s">
        <v>200</v>
      </c>
      <c r="C79" s="186" t="s">
        <v>201</v>
      </c>
      <c r="D79" s="187" t="s">
        <v>65</v>
      </c>
      <c r="E79" s="188">
        <v>1</v>
      </c>
      <c r="F79" s="189"/>
      <c r="G79" s="199">
        <f t="shared" si="1"/>
        <v>0</v>
      </c>
      <c r="H79" s="149"/>
      <c r="I79" s="149"/>
      <c r="O79" s="150"/>
    </row>
    <row r="80" spans="1:15" ht="12.75">
      <c r="A80" s="184">
        <v>69</v>
      </c>
      <c r="B80" s="185" t="s">
        <v>202</v>
      </c>
      <c r="C80" s="186" t="s">
        <v>203</v>
      </c>
      <c r="D80" s="187" t="s">
        <v>65</v>
      </c>
      <c r="E80" s="188">
        <v>1</v>
      </c>
      <c r="F80" s="189"/>
      <c r="G80" s="199">
        <f t="shared" si="1"/>
        <v>0</v>
      </c>
      <c r="H80" s="149"/>
      <c r="I80" s="149"/>
      <c r="O80" s="150"/>
    </row>
    <row r="81" spans="1:15" ht="12.75">
      <c r="A81" s="184">
        <v>70</v>
      </c>
      <c r="B81" s="185" t="s">
        <v>204</v>
      </c>
      <c r="C81" s="186" t="s">
        <v>205</v>
      </c>
      <c r="D81" s="187" t="s">
        <v>65</v>
      </c>
      <c r="E81" s="188">
        <v>1</v>
      </c>
      <c r="F81" s="189"/>
      <c r="G81" s="199">
        <f t="shared" si="1"/>
        <v>0</v>
      </c>
      <c r="H81" s="149"/>
      <c r="I81" s="149"/>
      <c r="O81" s="150"/>
    </row>
    <row r="82" spans="1:15" ht="12.75">
      <c r="A82" s="184">
        <v>71</v>
      </c>
      <c r="B82" s="185" t="s">
        <v>206</v>
      </c>
      <c r="C82" s="186" t="s">
        <v>207</v>
      </c>
      <c r="D82" s="187" t="s">
        <v>65</v>
      </c>
      <c r="E82" s="188">
        <v>1</v>
      </c>
      <c r="F82" s="189"/>
      <c r="G82" s="199">
        <f t="shared" si="1"/>
        <v>0</v>
      </c>
      <c r="H82" s="149"/>
      <c r="I82" s="149"/>
      <c r="O82" s="150"/>
    </row>
    <row r="83" spans="1:15" ht="22.5">
      <c r="A83" s="151">
        <v>72</v>
      </c>
      <c r="B83" s="152" t="s">
        <v>208</v>
      </c>
      <c r="C83" s="180" t="s">
        <v>209</v>
      </c>
      <c r="D83" s="178" t="s">
        <v>65</v>
      </c>
      <c r="E83" s="181">
        <v>1</v>
      </c>
      <c r="F83" s="183"/>
      <c r="G83" s="156">
        <f t="shared" si="1"/>
        <v>0</v>
      </c>
      <c r="H83" s="149"/>
      <c r="I83" s="149"/>
      <c r="O83" s="150"/>
    </row>
    <row r="84" spans="1:15" ht="22.5">
      <c r="A84" s="184">
        <v>73</v>
      </c>
      <c r="B84" s="185" t="s">
        <v>210</v>
      </c>
      <c r="C84" s="186" t="s">
        <v>211</v>
      </c>
      <c r="D84" s="187" t="s">
        <v>65</v>
      </c>
      <c r="E84" s="188">
        <v>1</v>
      </c>
      <c r="F84" s="189"/>
      <c r="G84" s="199">
        <f t="shared" si="1"/>
        <v>0</v>
      </c>
      <c r="H84" s="149"/>
      <c r="I84" s="149"/>
      <c r="O84" s="150"/>
    </row>
    <row r="85" spans="1:15" ht="22.5">
      <c r="A85" s="171">
        <v>74</v>
      </c>
      <c r="B85" s="172" t="s">
        <v>341</v>
      </c>
      <c r="C85" s="190" t="s">
        <v>342</v>
      </c>
      <c r="D85" s="191" t="s">
        <v>65</v>
      </c>
      <c r="E85" s="182">
        <v>1</v>
      </c>
      <c r="F85" s="192"/>
      <c r="G85" s="156">
        <f t="shared" si="1"/>
        <v>0</v>
      </c>
      <c r="H85" s="149"/>
      <c r="I85" s="149"/>
      <c r="O85" s="150"/>
    </row>
    <row r="86" spans="1:15" ht="22.5">
      <c r="A86" s="193">
        <v>75</v>
      </c>
      <c r="B86" s="194" t="s">
        <v>343</v>
      </c>
      <c r="C86" s="195" t="s">
        <v>344</v>
      </c>
      <c r="D86" s="196" t="s">
        <v>65</v>
      </c>
      <c r="E86" s="197">
        <v>1</v>
      </c>
      <c r="F86" s="198"/>
      <c r="G86" s="199">
        <f t="shared" si="1"/>
        <v>0</v>
      </c>
      <c r="H86" s="149"/>
      <c r="I86" s="149"/>
      <c r="O86" s="150"/>
    </row>
    <row r="87" spans="1:57" ht="12.75">
      <c r="A87" s="158"/>
      <c r="B87" s="159" t="s">
        <v>62</v>
      </c>
      <c r="C87" s="160" t="str">
        <f>CONCATENATE(B59," ",C59)</f>
        <v>5 Komunikace</v>
      </c>
      <c r="D87" s="161"/>
      <c r="E87" s="162"/>
      <c r="F87" s="163"/>
      <c r="G87" s="164">
        <f>SUM(G60:G86)</f>
        <v>0</v>
      </c>
      <c r="O87" s="150">
        <v>4</v>
      </c>
      <c r="BA87" s="165">
        <f>SUM(BA59:BA84)</f>
        <v>0</v>
      </c>
      <c r="BB87" s="165">
        <f>SUM(BB59:BB84)</f>
        <v>0</v>
      </c>
      <c r="BC87" s="165">
        <f>SUM(BC59:BC84)</f>
        <v>0</v>
      </c>
      <c r="BD87" s="165">
        <f>SUM(BD59:BD84)</f>
        <v>0</v>
      </c>
      <c r="BE87" s="165">
        <f>SUM(BE59:BE84)</f>
        <v>0</v>
      </c>
    </row>
    <row r="88" spans="1:15" ht="12.75">
      <c r="A88" s="143" t="s">
        <v>59</v>
      </c>
      <c r="B88" s="144" t="s">
        <v>212</v>
      </c>
      <c r="C88" s="174" t="s">
        <v>213</v>
      </c>
      <c r="D88" s="175"/>
      <c r="E88" s="176"/>
      <c r="F88" s="176"/>
      <c r="G88" s="177"/>
      <c r="H88" s="149"/>
      <c r="I88" s="149"/>
      <c r="O88" s="150">
        <v>1</v>
      </c>
    </row>
    <row r="89" spans="1:15" ht="22.5">
      <c r="A89" s="171">
        <v>76</v>
      </c>
      <c r="B89" s="172" t="s">
        <v>214</v>
      </c>
      <c r="C89" s="190" t="s">
        <v>215</v>
      </c>
      <c r="D89" s="191" t="s">
        <v>98</v>
      </c>
      <c r="E89" s="182">
        <v>1</v>
      </c>
      <c r="F89" s="192"/>
      <c r="G89" s="173">
        <f>E89*F89</f>
        <v>0</v>
      </c>
      <c r="H89" s="149"/>
      <c r="I89" s="149"/>
      <c r="O89" s="150"/>
    </row>
    <row r="90" spans="1:15" ht="22.5">
      <c r="A90" s="184">
        <v>77</v>
      </c>
      <c r="B90" s="185" t="s">
        <v>216</v>
      </c>
      <c r="C90" s="186" t="s">
        <v>217</v>
      </c>
      <c r="D90" s="187" t="s">
        <v>169</v>
      </c>
      <c r="E90" s="188">
        <v>1</v>
      </c>
      <c r="F90" s="189"/>
      <c r="G90" s="199">
        <f aca="true" t="shared" si="2" ref="G90:G116">E90*F90</f>
        <v>0</v>
      </c>
      <c r="H90" s="149"/>
      <c r="I90" s="149"/>
      <c r="O90" s="150"/>
    </row>
    <row r="91" spans="1:15" ht="22.5">
      <c r="A91" s="171">
        <v>78</v>
      </c>
      <c r="B91" s="172" t="s">
        <v>218</v>
      </c>
      <c r="C91" s="190" t="s">
        <v>219</v>
      </c>
      <c r="D91" s="191" t="s">
        <v>98</v>
      </c>
      <c r="E91" s="182">
        <v>1</v>
      </c>
      <c r="F91" s="179"/>
      <c r="G91" s="173">
        <f t="shared" si="2"/>
        <v>0</v>
      </c>
      <c r="H91" s="149"/>
      <c r="I91" s="149"/>
      <c r="O91" s="150"/>
    </row>
    <row r="92" spans="1:15" ht="22.5">
      <c r="A92" s="184">
        <v>79</v>
      </c>
      <c r="B92" s="185" t="s">
        <v>357</v>
      </c>
      <c r="C92" s="186" t="s">
        <v>356</v>
      </c>
      <c r="D92" s="187" t="s">
        <v>169</v>
      </c>
      <c r="E92" s="188">
        <v>1</v>
      </c>
      <c r="F92" s="189"/>
      <c r="G92" s="199">
        <f t="shared" si="2"/>
        <v>0</v>
      </c>
      <c r="H92" s="149"/>
      <c r="I92" s="149"/>
      <c r="O92" s="150"/>
    </row>
    <row r="93" spans="1:15" ht="22.5">
      <c r="A93" s="184">
        <v>80</v>
      </c>
      <c r="B93" s="185" t="s">
        <v>220</v>
      </c>
      <c r="C93" s="186" t="s">
        <v>221</v>
      </c>
      <c r="D93" s="187" t="s">
        <v>169</v>
      </c>
      <c r="E93" s="188">
        <v>1</v>
      </c>
      <c r="F93" s="189"/>
      <c r="G93" s="199">
        <f t="shared" si="2"/>
        <v>0</v>
      </c>
      <c r="H93" s="149"/>
      <c r="I93" s="149"/>
      <c r="O93" s="150"/>
    </row>
    <row r="94" spans="1:15" ht="22.5">
      <c r="A94" s="171">
        <v>81</v>
      </c>
      <c r="B94" s="172" t="s">
        <v>222</v>
      </c>
      <c r="C94" s="190" t="s">
        <v>223</v>
      </c>
      <c r="D94" s="191" t="s">
        <v>169</v>
      </c>
      <c r="E94" s="182">
        <v>1</v>
      </c>
      <c r="F94" s="179"/>
      <c r="G94" s="173">
        <f t="shared" si="2"/>
        <v>0</v>
      </c>
      <c r="H94" s="149"/>
      <c r="I94" s="149"/>
      <c r="O94" s="150"/>
    </row>
    <row r="95" spans="1:15" ht="12.75">
      <c r="A95" s="184">
        <v>82</v>
      </c>
      <c r="B95" s="185" t="s">
        <v>224</v>
      </c>
      <c r="C95" s="186" t="s">
        <v>225</v>
      </c>
      <c r="D95" s="187" t="s">
        <v>169</v>
      </c>
      <c r="E95" s="188">
        <v>1</v>
      </c>
      <c r="F95" s="189"/>
      <c r="G95" s="199">
        <f t="shared" si="2"/>
        <v>0</v>
      </c>
      <c r="H95" s="149"/>
      <c r="I95" s="149"/>
      <c r="O95" s="150"/>
    </row>
    <row r="96" spans="1:15" ht="12.75">
      <c r="A96" s="184">
        <v>83</v>
      </c>
      <c r="B96" s="185" t="s">
        <v>226</v>
      </c>
      <c r="C96" s="186" t="s">
        <v>227</v>
      </c>
      <c r="D96" s="187" t="s">
        <v>169</v>
      </c>
      <c r="E96" s="188">
        <v>1</v>
      </c>
      <c r="F96" s="189"/>
      <c r="G96" s="199">
        <f t="shared" si="2"/>
        <v>0</v>
      </c>
      <c r="H96" s="149"/>
      <c r="I96" s="149"/>
      <c r="O96" s="150"/>
    </row>
    <row r="97" spans="1:15" ht="12.75">
      <c r="A97" s="184">
        <v>84</v>
      </c>
      <c r="B97" s="185" t="s">
        <v>228</v>
      </c>
      <c r="C97" s="186" t="s">
        <v>229</v>
      </c>
      <c r="D97" s="187" t="s">
        <v>169</v>
      </c>
      <c r="E97" s="188">
        <v>1</v>
      </c>
      <c r="F97" s="189"/>
      <c r="G97" s="199">
        <f t="shared" si="2"/>
        <v>0</v>
      </c>
      <c r="H97" s="149"/>
      <c r="I97" s="149"/>
      <c r="O97" s="150"/>
    </row>
    <row r="98" spans="1:15" ht="12.75">
      <c r="A98" s="184">
        <v>85</v>
      </c>
      <c r="B98" s="185" t="s">
        <v>230</v>
      </c>
      <c r="C98" s="186" t="s">
        <v>231</v>
      </c>
      <c r="D98" s="187" t="s">
        <v>169</v>
      </c>
      <c r="E98" s="188">
        <v>1</v>
      </c>
      <c r="F98" s="189"/>
      <c r="G98" s="199">
        <f t="shared" si="2"/>
        <v>0</v>
      </c>
      <c r="H98" s="149"/>
      <c r="I98" s="149"/>
      <c r="O98" s="150"/>
    </row>
    <row r="99" spans="1:15" ht="22.5">
      <c r="A99" s="184">
        <v>86</v>
      </c>
      <c r="B99" s="185" t="s">
        <v>232</v>
      </c>
      <c r="C99" s="186" t="s">
        <v>233</v>
      </c>
      <c r="D99" s="187" t="s">
        <v>169</v>
      </c>
      <c r="E99" s="188">
        <v>1</v>
      </c>
      <c r="F99" s="189"/>
      <c r="G99" s="199">
        <f t="shared" si="2"/>
        <v>0</v>
      </c>
      <c r="H99" s="149"/>
      <c r="I99" s="149"/>
      <c r="O99" s="150"/>
    </row>
    <row r="100" spans="1:15" ht="22.5">
      <c r="A100" s="171">
        <v>87</v>
      </c>
      <c r="B100" s="172" t="s">
        <v>234</v>
      </c>
      <c r="C100" s="190" t="s">
        <v>235</v>
      </c>
      <c r="D100" s="191" t="s">
        <v>169</v>
      </c>
      <c r="E100" s="182">
        <v>1</v>
      </c>
      <c r="F100" s="179"/>
      <c r="G100" s="173">
        <f t="shared" si="2"/>
        <v>0</v>
      </c>
      <c r="H100" s="149"/>
      <c r="I100" s="149"/>
      <c r="O100" s="150"/>
    </row>
    <row r="101" spans="1:15" ht="22.5">
      <c r="A101" s="184">
        <v>88</v>
      </c>
      <c r="B101" s="185" t="s">
        <v>236</v>
      </c>
      <c r="C101" s="186" t="s">
        <v>237</v>
      </c>
      <c r="D101" s="187" t="s">
        <v>169</v>
      </c>
      <c r="E101" s="188">
        <v>1</v>
      </c>
      <c r="F101" s="189"/>
      <c r="G101" s="199">
        <f t="shared" si="2"/>
        <v>0</v>
      </c>
      <c r="H101" s="149"/>
      <c r="I101" s="149"/>
      <c r="O101" s="150"/>
    </row>
    <row r="102" spans="1:15" ht="22.5">
      <c r="A102" s="171">
        <v>89</v>
      </c>
      <c r="B102" s="172" t="s">
        <v>238</v>
      </c>
      <c r="C102" s="190" t="s">
        <v>239</v>
      </c>
      <c r="D102" s="191" t="s">
        <v>169</v>
      </c>
      <c r="E102" s="182">
        <v>1</v>
      </c>
      <c r="F102" s="179"/>
      <c r="G102" s="173">
        <f t="shared" si="2"/>
        <v>0</v>
      </c>
      <c r="H102" s="149"/>
      <c r="I102" s="149"/>
      <c r="O102" s="150"/>
    </row>
    <row r="103" spans="1:15" ht="12.75">
      <c r="A103" s="184">
        <v>90</v>
      </c>
      <c r="B103" s="185" t="s">
        <v>240</v>
      </c>
      <c r="C103" s="186" t="s">
        <v>241</v>
      </c>
      <c r="D103" s="187" t="s">
        <v>169</v>
      </c>
      <c r="E103" s="188">
        <v>1</v>
      </c>
      <c r="F103" s="189"/>
      <c r="G103" s="199">
        <f t="shared" si="2"/>
        <v>0</v>
      </c>
      <c r="H103" s="149"/>
      <c r="I103" s="149"/>
      <c r="O103" s="150"/>
    </row>
    <row r="104" spans="1:15" ht="22.5">
      <c r="A104" s="171">
        <v>91</v>
      </c>
      <c r="B104" s="172" t="s">
        <v>345</v>
      </c>
      <c r="C104" s="190" t="s">
        <v>346</v>
      </c>
      <c r="D104" s="191" t="s">
        <v>169</v>
      </c>
      <c r="E104" s="182">
        <v>1</v>
      </c>
      <c r="F104" s="179"/>
      <c r="G104" s="173">
        <f t="shared" si="2"/>
        <v>0</v>
      </c>
      <c r="H104" s="149"/>
      <c r="I104" s="149"/>
      <c r="O104" s="150"/>
    </row>
    <row r="105" spans="1:15" ht="12.75">
      <c r="A105" s="184">
        <v>92</v>
      </c>
      <c r="B105" s="185" t="s">
        <v>242</v>
      </c>
      <c r="C105" s="186" t="s">
        <v>340</v>
      </c>
      <c r="D105" s="187" t="s">
        <v>169</v>
      </c>
      <c r="E105" s="188">
        <v>1</v>
      </c>
      <c r="F105" s="189"/>
      <c r="G105" s="199">
        <f t="shared" si="2"/>
        <v>0</v>
      </c>
      <c r="H105" s="149"/>
      <c r="I105" s="149"/>
      <c r="O105" s="150"/>
    </row>
    <row r="106" spans="1:15" ht="12.75">
      <c r="A106" s="184">
        <v>93</v>
      </c>
      <c r="B106" s="185" t="s">
        <v>243</v>
      </c>
      <c r="C106" s="186" t="s">
        <v>244</v>
      </c>
      <c r="D106" s="187" t="s">
        <v>169</v>
      </c>
      <c r="E106" s="188">
        <v>1</v>
      </c>
      <c r="F106" s="189"/>
      <c r="G106" s="199">
        <f t="shared" si="2"/>
        <v>0</v>
      </c>
      <c r="H106" s="149"/>
      <c r="I106" s="149"/>
      <c r="O106" s="150"/>
    </row>
    <row r="107" spans="1:15" ht="12.75">
      <c r="A107" s="184">
        <v>94</v>
      </c>
      <c r="B107" s="185" t="s">
        <v>245</v>
      </c>
      <c r="C107" s="186" t="s">
        <v>246</v>
      </c>
      <c r="D107" s="187" t="s">
        <v>169</v>
      </c>
      <c r="E107" s="188">
        <v>1</v>
      </c>
      <c r="F107" s="189"/>
      <c r="G107" s="199">
        <f t="shared" si="2"/>
        <v>0</v>
      </c>
      <c r="H107" s="149"/>
      <c r="I107" s="149"/>
      <c r="O107" s="150"/>
    </row>
    <row r="108" spans="1:15" ht="22.5">
      <c r="A108" s="171">
        <v>95</v>
      </c>
      <c r="B108" s="172" t="s">
        <v>247</v>
      </c>
      <c r="C108" s="190" t="s">
        <v>248</v>
      </c>
      <c r="D108" s="191" t="s">
        <v>169</v>
      </c>
      <c r="E108" s="182">
        <v>1</v>
      </c>
      <c r="F108" s="179"/>
      <c r="G108" s="173">
        <f t="shared" si="2"/>
        <v>0</v>
      </c>
      <c r="H108" s="149"/>
      <c r="I108" s="149"/>
      <c r="O108" s="150"/>
    </row>
    <row r="109" spans="1:15" ht="22.5">
      <c r="A109" s="171">
        <v>96</v>
      </c>
      <c r="B109" s="172" t="s">
        <v>249</v>
      </c>
      <c r="C109" s="190" t="s">
        <v>250</v>
      </c>
      <c r="D109" s="191" t="s">
        <v>169</v>
      </c>
      <c r="E109" s="182">
        <v>1</v>
      </c>
      <c r="F109" s="179"/>
      <c r="G109" s="173">
        <f t="shared" si="2"/>
        <v>0</v>
      </c>
      <c r="H109" s="149"/>
      <c r="I109" s="149"/>
      <c r="O109" s="150"/>
    </row>
    <row r="110" spans="1:15" ht="22.5">
      <c r="A110" s="171">
        <v>97</v>
      </c>
      <c r="B110" s="172" t="s">
        <v>251</v>
      </c>
      <c r="C110" s="190" t="s">
        <v>252</v>
      </c>
      <c r="D110" s="191" t="s">
        <v>169</v>
      </c>
      <c r="E110" s="182">
        <v>1</v>
      </c>
      <c r="F110" s="179"/>
      <c r="G110" s="173">
        <f t="shared" si="2"/>
        <v>0</v>
      </c>
      <c r="H110" s="149"/>
      <c r="I110" s="149"/>
      <c r="O110" s="150"/>
    </row>
    <row r="111" spans="1:15" ht="22.5">
      <c r="A111" s="171">
        <v>98</v>
      </c>
      <c r="B111" s="172" t="s">
        <v>253</v>
      </c>
      <c r="C111" s="190" t="s">
        <v>254</v>
      </c>
      <c r="D111" s="191" t="s">
        <v>169</v>
      </c>
      <c r="E111" s="182">
        <v>1</v>
      </c>
      <c r="F111" s="179"/>
      <c r="G111" s="173">
        <f t="shared" si="2"/>
        <v>0</v>
      </c>
      <c r="H111" s="149"/>
      <c r="I111" s="149"/>
      <c r="O111" s="150"/>
    </row>
    <row r="112" spans="1:15" ht="22.5">
      <c r="A112" s="171">
        <v>99</v>
      </c>
      <c r="B112" s="172" t="s">
        <v>255</v>
      </c>
      <c r="C112" s="190" t="s">
        <v>256</v>
      </c>
      <c r="D112" s="191" t="s">
        <v>169</v>
      </c>
      <c r="E112" s="182">
        <v>1</v>
      </c>
      <c r="F112" s="179"/>
      <c r="G112" s="173">
        <f t="shared" si="2"/>
        <v>0</v>
      </c>
      <c r="H112" s="149"/>
      <c r="I112" s="149"/>
      <c r="O112" s="150"/>
    </row>
    <row r="113" spans="1:15" ht="22.5">
      <c r="A113" s="171">
        <v>100</v>
      </c>
      <c r="B113" s="172" t="s">
        <v>257</v>
      </c>
      <c r="C113" s="190" t="s">
        <v>258</v>
      </c>
      <c r="D113" s="191" t="s">
        <v>169</v>
      </c>
      <c r="E113" s="182">
        <v>1</v>
      </c>
      <c r="F113" s="179"/>
      <c r="G113" s="173">
        <f t="shared" si="2"/>
        <v>0</v>
      </c>
      <c r="H113" s="149"/>
      <c r="I113" s="149"/>
      <c r="O113" s="150"/>
    </row>
    <row r="114" spans="1:15" ht="22.5">
      <c r="A114" s="171">
        <v>101</v>
      </c>
      <c r="B114" s="172" t="s">
        <v>259</v>
      </c>
      <c r="C114" s="190" t="s">
        <v>260</v>
      </c>
      <c r="D114" s="191" t="s">
        <v>109</v>
      </c>
      <c r="E114" s="182">
        <v>1</v>
      </c>
      <c r="F114" s="179"/>
      <c r="G114" s="173">
        <f t="shared" si="2"/>
        <v>0</v>
      </c>
      <c r="H114" s="149"/>
      <c r="I114" s="149"/>
      <c r="O114" s="150"/>
    </row>
    <row r="115" spans="1:15" ht="12.75">
      <c r="A115" s="171">
        <v>102</v>
      </c>
      <c r="B115" s="172" t="s">
        <v>261</v>
      </c>
      <c r="C115" s="190" t="s">
        <v>262</v>
      </c>
      <c r="D115" s="191" t="s">
        <v>65</v>
      </c>
      <c r="E115" s="182">
        <v>1</v>
      </c>
      <c r="F115" s="179"/>
      <c r="G115" s="173">
        <f t="shared" si="2"/>
        <v>0</v>
      </c>
      <c r="H115" s="149"/>
      <c r="I115" s="149"/>
      <c r="O115" s="150"/>
    </row>
    <row r="116" spans="1:15" ht="22.5">
      <c r="A116" s="171">
        <v>103</v>
      </c>
      <c r="B116" s="172" t="s">
        <v>263</v>
      </c>
      <c r="C116" s="190" t="s">
        <v>264</v>
      </c>
      <c r="D116" s="191" t="s">
        <v>169</v>
      </c>
      <c r="E116" s="182">
        <v>1</v>
      </c>
      <c r="F116" s="179"/>
      <c r="G116" s="173">
        <f t="shared" si="2"/>
        <v>0</v>
      </c>
      <c r="H116" s="149"/>
      <c r="I116" s="149"/>
      <c r="O116" s="150"/>
    </row>
    <row r="117" spans="1:57" ht="12.75">
      <c r="A117" s="158"/>
      <c r="B117" s="159" t="s">
        <v>62</v>
      </c>
      <c r="C117" s="160" t="str">
        <f>CONCATENATE(B88," ",C88)</f>
        <v>8 Trubní vedení</v>
      </c>
      <c r="D117" s="161"/>
      <c r="E117" s="162"/>
      <c r="F117" s="163"/>
      <c r="G117" s="164">
        <f>SUM(G89:G116)</f>
        <v>0</v>
      </c>
      <c r="O117" s="150">
        <v>4</v>
      </c>
      <c r="BA117" s="165">
        <f>SUM(BA88:BA116)</f>
        <v>0</v>
      </c>
      <c r="BB117" s="165">
        <f>SUM(BB88:BB116)</f>
        <v>0</v>
      </c>
      <c r="BC117" s="165">
        <f>SUM(BC88:BC116)</f>
        <v>0</v>
      </c>
      <c r="BD117" s="165">
        <f>SUM(BD88:BD116)</f>
        <v>0</v>
      </c>
      <c r="BE117" s="165">
        <f>SUM(BE88:BE116)</f>
        <v>0</v>
      </c>
    </row>
    <row r="118" spans="1:15" ht="12.75">
      <c r="A118" s="143" t="s">
        <v>59</v>
      </c>
      <c r="B118" s="144" t="s">
        <v>265</v>
      </c>
      <c r="C118" s="174" t="s">
        <v>316</v>
      </c>
      <c r="D118" s="175"/>
      <c r="E118" s="176"/>
      <c r="F118" s="176"/>
      <c r="G118" s="177"/>
      <c r="H118" s="149"/>
      <c r="I118" s="149"/>
      <c r="O118" s="150">
        <v>1</v>
      </c>
    </row>
    <row r="119" spans="1:15" ht="22.5">
      <c r="A119" s="171">
        <v>104</v>
      </c>
      <c r="B119" s="172" t="s">
        <v>266</v>
      </c>
      <c r="C119" s="190" t="s">
        <v>267</v>
      </c>
      <c r="D119" s="191" t="s">
        <v>98</v>
      </c>
      <c r="E119" s="182">
        <v>1</v>
      </c>
      <c r="F119" s="192"/>
      <c r="G119" s="173">
        <f>E119*F119</f>
        <v>0</v>
      </c>
      <c r="H119" s="149"/>
      <c r="I119" s="149"/>
      <c r="O119" s="150"/>
    </row>
    <row r="120" spans="1:15" ht="12.75">
      <c r="A120" s="184">
        <v>105</v>
      </c>
      <c r="B120" s="185" t="s">
        <v>268</v>
      </c>
      <c r="C120" s="186" t="s">
        <v>269</v>
      </c>
      <c r="D120" s="187" t="s">
        <v>169</v>
      </c>
      <c r="E120" s="188">
        <v>1</v>
      </c>
      <c r="F120" s="189"/>
      <c r="G120" s="199">
        <f aca="true" t="shared" si="3" ref="G120:G144">E120*F120</f>
        <v>0</v>
      </c>
      <c r="H120" s="149"/>
      <c r="I120" s="149"/>
      <c r="O120" s="150"/>
    </row>
    <row r="121" spans="1:15" ht="22.5">
      <c r="A121" s="171">
        <v>106</v>
      </c>
      <c r="B121" s="172" t="s">
        <v>270</v>
      </c>
      <c r="C121" s="190" t="s">
        <v>271</v>
      </c>
      <c r="D121" s="191" t="s">
        <v>98</v>
      </c>
      <c r="E121" s="182">
        <v>1</v>
      </c>
      <c r="F121" s="179"/>
      <c r="G121" s="173">
        <f t="shared" si="3"/>
        <v>0</v>
      </c>
      <c r="H121" s="149"/>
      <c r="I121" s="149"/>
      <c r="O121" s="150"/>
    </row>
    <row r="122" spans="1:15" ht="12.75">
      <c r="A122" s="171">
        <v>107</v>
      </c>
      <c r="B122" s="172" t="s">
        <v>350</v>
      </c>
      <c r="C122" s="190" t="s">
        <v>351</v>
      </c>
      <c r="D122" s="191" t="s">
        <v>65</v>
      </c>
      <c r="E122" s="182">
        <v>1</v>
      </c>
      <c r="F122" s="179"/>
      <c r="G122" s="173">
        <f t="shared" si="3"/>
        <v>0</v>
      </c>
      <c r="H122" s="149"/>
      <c r="I122" s="149"/>
      <c r="O122" s="150"/>
    </row>
    <row r="123" spans="1:15" ht="12.75">
      <c r="A123" s="171">
        <v>108</v>
      </c>
      <c r="B123" s="172" t="s">
        <v>352</v>
      </c>
      <c r="C123" s="190" t="s">
        <v>353</v>
      </c>
      <c r="D123" s="191" t="s">
        <v>65</v>
      </c>
      <c r="E123" s="182">
        <v>1</v>
      </c>
      <c r="F123" s="179"/>
      <c r="G123" s="173">
        <f t="shared" si="3"/>
        <v>0</v>
      </c>
      <c r="H123" s="149"/>
      <c r="I123" s="149"/>
      <c r="O123" s="150"/>
    </row>
    <row r="124" spans="1:15" ht="12.75">
      <c r="A124" s="184">
        <v>109</v>
      </c>
      <c r="B124" s="185" t="s">
        <v>272</v>
      </c>
      <c r="C124" s="186" t="s">
        <v>273</v>
      </c>
      <c r="D124" s="187" t="s">
        <v>66</v>
      </c>
      <c r="E124" s="188">
        <v>1</v>
      </c>
      <c r="F124" s="189"/>
      <c r="G124" s="199">
        <f t="shared" si="3"/>
        <v>0</v>
      </c>
      <c r="H124" s="149"/>
      <c r="I124" s="149"/>
      <c r="O124" s="150"/>
    </row>
    <row r="125" spans="1:15" ht="22.5">
      <c r="A125" s="171">
        <v>110</v>
      </c>
      <c r="B125" s="172" t="s">
        <v>274</v>
      </c>
      <c r="C125" s="190" t="s">
        <v>275</v>
      </c>
      <c r="D125" s="191" t="s">
        <v>98</v>
      </c>
      <c r="E125" s="182">
        <v>1</v>
      </c>
      <c r="F125" s="179"/>
      <c r="G125" s="173">
        <f t="shared" si="3"/>
        <v>0</v>
      </c>
      <c r="H125" s="149"/>
      <c r="I125" s="149"/>
      <c r="O125" s="150"/>
    </row>
    <row r="126" spans="1:15" ht="12.75">
      <c r="A126" s="184">
        <v>111</v>
      </c>
      <c r="B126" s="185" t="s">
        <v>276</v>
      </c>
      <c r="C126" s="186" t="s">
        <v>277</v>
      </c>
      <c r="D126" s="187" t="s">
        <v>169</v>
      </c>
      <c r="E126" s="188">
        <v>1</v>
      </c>
      <c r="F126" s="189"/>
      <c r="G126" s="199">
        <f t="shared" si="3"/>
        <v>0</v>
      </c>
      <c r="H126" s="149"/>
      <c r="I126" s="149"/>
      <c r="O126" s="150"/>
    </row>
    <row r="127" spans="1:15" ht="12.75">
      <c r="A127" s="184">
        <v>112</v>
      </c>
      <c r="B127" s="185" t="s">
        <v>278</v>
      </c>
      <c r="C127" s="186" t="s">
        <v>279</v>
      </c>
      <c r="D127" s="187" t="s">
        <v>169</v>
      </c>
      <c r="E127" s="188">
        <v>1</v>
      </c>
      <c r="F127" s="189"/>
      <c r="G127" s="199">
        <f t="shared" si="3"/>
        <v>0</v>
      </c>
      <c r="H127" s="149"/>
      <c r="I127" s="149"/>
      <c r="O127" s="150"/>
    </row>
    <row r="128" spans="1:15" ht="12.75">
      <c r="A128" s="184">
        <v>113</v>
      </c>
      <c r="B128" s="185" t="s">
        <v>280</v>
      </c>
      <c r="C128" s="186" t="s">
        <v>281</v>
      </c>
      <c r="D128" s="187" t="s">
        <v>169</v>
      </c>
      <c r="E128" s="188">
        <v>1</v>
      </c>
      <c r="F128" s="189"/>
      <c r="G128" s="199">
        <f t="shared" si="3"/>
        <v>0</v>
      </c>
      <c r="H128" s="149"/>
      <c r="I128" s="149"/>
      <c r="O128" s="150"/>
    </row>
    <row r="129" spans="1:15" ht="12.75">
      <c r="A129" s="184">
        <v>114</v>
      </c>
      <c r="B129" s="185" t="s">
        <v>282</v>
      </c>
      <c r="C129" s="186" t="s">
        <v>283</v>
      </c>
      <c r="D129" s="187" t="s">
        <v>169</v>
      </c>
      <c r="E129" s="188">
        <v>1</v>
      </c>
      <c r="F129" s="189"/>
      <c r="G129" s="199">
        <f t="shared" si="3"/>
        <v>0</v>
      </c>
      <c r="H129" s="149"/>
      <c r="I129" s="149"/>
      <c r="O129" s="150"/>
    </row>
    <row r="130" spans="1:15" ht="12.75">
      <c r="A130" s="184">
        <v>115</v>
      </c>
      <c r="B130" s="185" t="s">
        <v>284</v>
      </c>
      <c r="C130" s="186" t="s">
        <v>285</v>
      </c>
      <c r="D130" s="187" t="s">
        <v>169</v>
      </c>
      <c r="E130" s="188">
        <v>1</v>
      </c>
      <c r="F130" s="189"/>
      <c r="G130" s="199">
        <f t="shared" si="3"/>
        <v>0</v>
      </c>
      <c r="H130" s="149"/>
      <c r="I130" s="149"/>
      <c r="O130" s="150"/>
    </row>
    <row r="131" spans="1:15" ht="12.75">
      <c r="A131" s="184">
        <v>116</v>
      </c>
      <c r="B131" s="185" t="s">
        <v>286</v>
      </c>
      <c r="C131" s="186" t="s">
        <v>287</v>
      </c>
      <c r="D131" s="187" t="s">
        <v>169</v>
      </c>
      <c r="E131" s="188">
        <v>1</v>
      </c>
      <c r="F131" s="189"/>
      <c r="G131" s="199">
        <f t="shared" si="3"/>
        <v>0</v>
      </c>
      <c r="H131" s="149"/>
      <c r="I131" s="149"/>
      <c r="O131" s="150"/>
    </row>
    <row r="132" spans="1:15" ht="12.75">
      <c r="A132" s="184">
        <v>117</v>
      </c>
      <c r="B132" s="185" t="s">
        <v>288</v>
      </c>
      <c r="C132" s="186" t="s">
        <v>360</v>
      </c>
      <c r="D132" s="187" t="s">
        <v>169</v>
      </c>
      <c r="E132" s="188">
        <v>1</v>
      </c>
      <c r="F132" s="189"/>
      <c r="G132" s="199">
        <f t="shared" si="3"/>
        <v>0</v>
      </c>
      <c r="H132" s="149"/>
      <c r="I132" s="149"/>
      <c r="O132" s="150"/>
    </row>
    <row r="133" spans="1:15" ht="12.75">
      <c r="A133" s="184">
        <v>118</v>
      </c>
      <c r="B133" s="185" t="s">
        <v>290</v>
      </c>
      <c r="C133" s="186" t="s">
        <v>361</v>
      </c>
      <c r="D133" s="187" t="s">
        <v>169</v>
      </c>
      <c r="E133" s="188">
        <v>1</v>
      </c>
      <c r="F133" s="189"/>
      <c r="G133" s="199">
        <f t="shared" si="3"/>
        <v>0</v>
      </c>
      <c r="H133" s="149"/>
      <c r="I133" s="149"/>
      <c r="O133" s="150"/>
    </row>
    <row r="134" spans="1:15" ht="12.75">
      <c r="A134" s="184">
        <v>119</v>
      </c>
      <c r="B134" s="185" t="s">
        <v>291</v>
      </c>
      <c r="C134" s="186" t="s">
        <v>289</v>
      </c>
      <c r="D134" s="187" t="s">
        <v>169</v>
      </c>
      <c r="E134" s="188">
        <v>1</v>
      </c>
      <c r="F134" s="189"/>
      <c r="G134" s="199">
        <f t="shared" si="3"/>
        <v>0</v>
      </c>
      <c r="H134" s="149"/>
      <c r="I134" s="149"/>
      <c r="O134" s="150"/>
    </row>
    <row r="135" spans="1:15" ht="22.5">
      <c r="A135" s="171">
        <v>120</v>
      </c>
      <c r="B135" s="172" t="s">
        <v>292</v>
      </c>
      <c r="C135" s="190" t="s">
        <v>293</v>
      </c>
      <c r="D135" s="191" t="s">
        <v>98</v>
      </c>
      <c r="E135" s="182">
        <v>1</v>
      </c>
      <c r="F135" s="179"/>
      <c r="G135" s="173">
        <f t="shared" si="3"/>
        <v>0</v>
      </c>
      <c r="H135" s="149"/>
      <c r="I135" s="149"/>
      <c r="O135" s="150"/>
    </row>
    <row r="136" spans="1:15" ht="12.75">
      <c r="A136" s="184">
        <v>121</v>
      </c>
      <c r="B136" s="185" t="s">
        <v>294</v>
      </c>
      <c r="C136" s="186" t="s">
        <v>295</v>
      </c>
      <c r="D136" s="187" t="s">
        <v>98</v>
      </c>
      <c r="E136" s="188">
        <v>1</v>
      </c>
      <c r="F136" s="189"/>
      <c r="G136" s="199">
        <f t="shared" si="3"/>
        <v>0</v>
      </c>
      <c r="H136" s="149"/>
      <c r="I136" s="149"/>
      <c r="O136" s="150"/>
    </row>
    <row r="137" spans="1:15" ht="22.5">
      <c r="A137" s="171">
        <v>122</v>
      </c>
      <c r="B137" s="172" t="s">
        <v>296</v>
      </c>
      <c r="C137" s="190" t="s">
        <v>297</v>
      </c>
      <c r="D137" s="191" t="s">
        <v>98</v>
      </c>
      <c r="E137" s="182">
        <v>1</v>
      </c>
      <c r="F137" s="179"/>
      <c r="G137" s="173">
        <f t="shared" si="3"/>
        <v>0</v>
      </c>
      <c r="H137" s="149"/>
      <c r="I137" s="149"/>
      <c r="O137" s="150"/>
    </row>
    <row r="138" spans="1:15" ht="12.75">
      <c r="A138" s="184">
        <v>123</v>
      </c>
      <c r="B138" s="185" t="s">
        <v>298</v>
      </c>
      <c r="C138" s="186" t="s">
        <v>299</v>
      </c>
      <c r="D138" s="187" t="s">
        <v>98</v>
      </c>
      <c r="E138" s="188">
        <v>1</v>
      </c>
      <c r="F138" s="189"/>
      <c r="G138" s="199">
        <f t="shared" si="3"/>
        <v>0</v>
      </c>
      <c r="H138" s="149"/>
      <c r="I138" s="149"/>
      <c r="O138" s="150"/>
    </row>
    <row r="139" spans="1:15" ht="22.5">
      <c r="A139" s="171">
        <v>124</v>
      </c>
      <c r="B139" s="172" t="s">
        <v>358</v>
      </c>
      <c r="C139" s="190" t="s">
        <v>359</v>
      </c>
      <c r="D139" s="191" t="s">
        <v>98</v>
      </c>
      <c r="E139" s="182">
        <v>1</v>
      </c>
      <c r="F139" s="179"/>
      <c r="G139" s="173">
        <f t="shared" si="3"/>
        <v>0</v>
      </c>
      <c r="H139" s="149"/>
      <c r="I139" s="149"/>
      <c r="O139" s="150"/>
    </row>
    <row r="140" spans="1:15" ht="12.75">
      <c r="A140" s="171">
        <v>125</v>
      </c>
      <c r="B140" s="172" t="s">
        <v>300</v>
      </c>
      <c r="C140" s="190" t="s">
        <v>347</v>
      </c>
      <c r="D140" s="191" t="s">
        <v>98</v>
      </c>
      <c r="E140" s="182">
        <v>1</v>
      </c>
      <c r="F140" s="179"/>
      <c r="G140" s="173">
        <f t="shared" si="3"/>
        <v>0</v>
      </c>
      <c r="H140" s="149"/>
      <c r="I140" s="149"/>
      <c r="O140" s="150"/>
    </row>
    <row r="141" spans="1:15" ht="12.75">
      <c r="A141" s="171">
        <v>126</v>
      </c>
      <c r="B141" s="172" t="s">
        <v>348</v>
      </c>
      <c r="C141" s="190" t="s">
        <v>349</v>
      </c>
      <c r="D141" s="191" t="s">
        <v>98</v>
      </c>
      <c r="E141" s="182">
        <v>1</v>
      </c>
      <c r="F141" s="179"/>
      <c r="G141" s="173">
        <f t="shared" si="3"/>
        <v>0</v>
      </c>
      <c r="H141" s="149"/>
      <c r="I141" s="149"/>
      <c r="O141" s="150"/>
    </row>
    <row r="142" spans="1:15" ht="12.75">
      <c r="A142" s="171">
        <v>127</v>
      </c>
      <c r="B142" s="172" t="s">
        <v>301</v>
      </c>
      <c r="C142" s="190" t="s">
        <v>302</v>
      </c>
      <c r="D142" s="191" t="s">
        <v>109</v>
      </c>
      <c r="E142" s="182">
        <v>1</v>
      </c>
      <c r="F142" s="179"/>
      <c r="G142" s="173">
        <f t="shared" si="3"/>
        <v>0</v>
      </c>
      <c r="H142" s="149"/>
      <c r="I142" s="149"/>
      <c r="O142" s="150"/>
    </row>
    <row r="143" spans="1:15" ht="12.75">
      <c r="A143" s="171">
        <v>128</v>
      </c>
      <c r="B143" s="172" t="s">
        <v>303</v>
      </c>
      <c r="C143" s="190" t="s">
        <v>304</v>
      </c>
      <c r="D143" s="191" t="s">
        <v>109</v>
      </c>
      <c r="E143" s="182">
        <v>1</v>
      </c>
      <c r="F143" s="179"/>
      <c r="G143" s="173">
        <f t="shared" si="3"/>
        <v>0</v>
      </c>
      <c r="H143" s="149"/>
      <c r="I143" s="149"/>
      <c r="O143" s="150"/>
    </row>
    <row r="144" spans="1:15" ht="12.75">
      <c r="A144" s="171">
        <v>129</v>
      </c>
      <c r="B144" s="172" t="s">
        <v>305</v>
      </c>
      <c r="C144" s="190" t="s">
        <v>306</v>
      </c>
      <c r="D144" s="191" t="s">
        <v>109</v>
      </c>
      <c r="E144" s="182">
        <v>1</v>
      </c>
      <c r="F144" s="179"/>
      <c r="G144" s="173">
        <f t="shared" si="3"/>
        <v>0</v>
      </c>
      <c r="H144" s="149"/>
      <c r="I144" s="149"/>
      <c r="O144" s="150"/>
    </row>
    <row r="145" spans="1:57" ht="12.75">
      <c r="A145" s="158"/>
      <c r="B145" s="159" t="s">
        <v>62</v>
      </c>
      <c r="C145" s="160" t="str">
        <f>CONCATENATE(B118," ",C118)</f>
        <v>91 Doplňující konstrukce a práce</v>
      </c>
      <c r="D145" s="161"/>
      <c r="E145" s="162"/>
      <c r="F145" s="163"/>
      <c r="G145" s="164">
        <f>SUM(G119:G144)</f>
        <v>0</v>
      </c>
      <c r="O145" s="150">
        <v>4</v>
      </c>
      <c r="BA145" s="165">
        <f>SUM(BA118:BA144)</f>
        <v>0</v>
      </c>
      <c r="BB145" s="165">
        <f>SUM(BB118:BB144)</f>
        <v>0</v>
      </c>
      <c r="BC145" s="165">
        <f>SUM(BC118:BC144)</f>
        <v>0</v>
      </c>
      <c r="BD145" s="165">
        <f>SUM(BD118:BD144)</f>
        <v>0</v>
      </c>
      <c r="BE145" s="165">
        <f>SUM(BE118:BE144)</f>
        <v>0</v>
      </c>
    </row>
    <row r="146" spans="1:15" ht="12.75">
      <c r="A146" s="143" t="s">
        <v>59</v>
      </c>
      <c r="B146" s="144" t="s">
        <v>70</v>
      </c>
      <c r="C146" s="145" t="s">
        <v>307</v>
      </c>
      <c r="D146" s="146"/>
      <c r="E146" s="147"/>
      <c r="F146" s="147"/>
      <c r="G146" s="148"/>
      <c r="H146" s="149"/>
      <c r="I146" s="149"/>
      <c r="O146" s="150">
        <v>1</v>
      </c>
    </row>
    <row r="147" spans="1:104" ht="12.75">
      <c r="A147" s="151">
        <v>130</v>
      </c>
      <c r="B147" s="152" t="s">
        <v>72</v>
      </c>
      <c r="C147" s="153" t="s">
        <v>73</v>
      </c>
      <c r="D147" s="154" t="s">
        <v>66</v>
      </c>
      <c r="E147" s="181">
        <v>1</v>
      </c>
      <c r="F147" s="155"/>
      <c r="G147" s="156">
        <f>E147*F147</f>
        <v>0</v>
      </c>
      <c r="O147" s="150">
        <v>2</v>
      </c>
      <c r="AA147" s="126">
        <v>1</v>
      </c>
      <c r="AB147" s="126">
        <v>1</v>
      </c>
      <c r="AC147" s="126">
        <v>1</v>
      </c>
      <c r="AZ147" s="126">
        <v>1</v>
      </c>
      <c r="BA147" s="126">
        <f>IF(AZ147=1,G147,0)</f>
        <v>0</v>
      </c>
      <c r="BB147" s="126">
        <f>IF(AZ147=2,G147,0)</f>
        <v>0</v>
      </c>
      <c r="BC147" s="126">
        <f>IF(AZ147=3,G147,0)</f>
        <v>0</v>
      </c>
      <c r="BD147" s="126">
        <f>IF(AZ147=4,G147,0)</f>
        <v>0</v>
      </c>
      <c r="BE147" s="126">
        <f>IF(AZ147=5,G147,0)</f>
        <v>0</v>
      </c>
      <c r="CA147" s="157">
        <v>1</v>
      </c>
      <c r="CB147" s="157">
        <v>1</v>
      </c>
      <c r="CZ147" s="126">
        <v>0.00067</v>
      </c>
    </row>
    <row r="148" spans="1:80" ht="22.5">
      <c r="A148" s="151">
        <v>131</v>
      </c>
      <c r="B148" s="152" t="s">
        <v>74</v>
      </c>
      <c r="C148" s="153" t="s">
        <v>308</v>
      </c>
      <c r="D148" s="154" t="s">
        <v>66</v>
      </c>
      <c r="E148" s="181">
        <v>1</v>
      </c>
      <c r="F148" s="155"/>
      <c r="G148" s="156">
        <f aca="true" t="shared" si="4" ref="G148:G156">E148*F148</f>
        <v>0</v>
      </c>
      <c r="O148" s="150"/>
      <c r="CA148" s="157"/>
      <c r="CB148" s="157"/>
    </row>
    <row r="149" spans="1:80" ht="22.5">
      <c r="A149" s="151">
        <v>132</v>
      </c>
      <c r="B149" s="152" t="s">
        <v>75</v>
      </c>
      <c r="C149" s="153" t="s">
        <v>309</v>
      </c>
      <c r="D149" s="154" t="s">
        <v>66</v>
      </c>
      <c r="E149" s="181">
        <v>1</v>
      </c>
      <c r="F149" s="155"/>
      <c r="G149" s="156">
        <f t="shared" si="4"/>
        <v>0</v>
      </c>
      <c r="O149" s="150"/>
      <c r="CA149" s="157"/>
      <c r="CB149" s="157"/>
    </row>
    <row r="150" spans="1:80" ht="22.5">
      <c r="A150" s="151">
        <v>133</v>
      </c>
      <c r="B150" s="152" t="s">
        <v>76</v>
      </c>
      <c r="C150" s="153" t="s">
        <v>77</v>
      </c>
      <c r="D150" s="154" t="s">
        <v>66</v>
      </c>
      <c r="E150" s="181">
        <v>1</v>
      </c>
      <c r="F150" s="155"/>
      <c r="G150" s="156">
        <f t="shared" si="4"/>
        <v>0</v>
      </c>
      <c r="O150" s="150"/>
      <c r="CA150" s="157"/>
      <c r="CB150" s="157"/>
    </row>
    <row r="151" spans="1:80" ht="22.5">
      <c r="A151" s="151">
        <v>134</v>
      </c>
      <c r="B151" s="152" t="s">
        <v>310</v>
      </c>
      <c r="C151" s="153" t="s">
        <v>311</v>
      </c>
      <c r="D151" s="154" t="s">
        <v>66</v>
      </c>
      <c r="E151" s="181">
        <v>1</v>
      </c>
      <c r="F151" s="155"/>
      <c r="G151" s="156">
        <f t="shared" si="4"/>
        <v>0</v>
      </c>
      <c r="O151" s="150"/>
      <c r="CA151" s="157"/>
      <c r="CB151" s="157"/>
    </row>
    <row r="152" spans="1:80" ht="22.5">
      <c r="A152" s="151">
        <v>135</v>
      </c>
      <c r="B152" s="152" t="s">
        <v>312</v>
      </c>
      <c r="C152" s="153" t="s">
        <v>313</v>
      </c>
      <c r="D152" s="154" t="s">
        <v>66</v>
      </c>
      <c r="E152" s="181">
        <v>1</v>
      </c>
      <c r="F152" s="155"/>
      <c r="G152" s="156">
        <f t="shared" si="4"/>
        <v>0</v>
      </c>
      <c r="O152" s="150"/>
      <c r="CA152" s="157"/>
      <c r="CB152" s="157"/>
    </row>
    <row r="153" spans="1:80" ht="22.5">
      <c r="A153" s="151">
        <v>136</v>
      </c>
      <c r="B153" s="152" t="s">
        <v>78</v>
      </c>
      <c r="C153" s="153" t="s">
        <v>79</v>
      </c>
      <c r="D153" s="154" t="s">
        <v>66</v>
      </c>
      <c r="E153" s="181">
        <v>1</v>
      </c>
      <c r="F153" s="155"/>
      <c r="G153" s="156">
        <f t="shared" si="4"/>
        <v>0</v>
      </c>
      <c r="O153" s="150"/>
      <c r="CA153" s="157"/>
      <c r="CB153" s="157"/>
    </row>
    <row r="154" spans="1:80" ht="22.5">
      <c r="A154" s="151">
        <v>137</v>
      </c>
      <c r="B154" s="152" t="s">
        <v>354</v>
      </c>
      <c r="C154" s="153" t="s">
        <v>355</v>
      </c>
      <c r="D154" s="154" t="s">
        <v>66</v>
      </c>
      <c r="E154" s="181">
        <v>1</v>
      </c>
      <c r="F154" s="155"/>
      <c r="G154" s="156">
        <f t="shared" si="4"/>
        <v>0</v>
      </c>
      <c r="O154" s="150"/>
      <c r="CA154" s="157"/>
      <c r="CB154" s="157"/>
    </row>
    <row r="155" spans="1:80" ht="22.5">
      <c r="A155" s="151">
        <v>138</v>
      </c>
      <c r="B155" s="152" t="s">
        <v>80</v>
      </c>
      <c r="C155" s="153" t="s">
        <v>81</v>
      </c>
      <c r="D155" s="154" t="s">
        <v>66</v>
      </c>
      <c r="E155" s="181">
        <v>1</v>
      </c>
      <c r="F155" s="155"/>
      <c r="G155" s="156">
        <f t="shared" si="4"/>
        <v>0</v>
      </c>
      <c r="O155" s="150"/>
      <c r="CA155" s="157"/>
      <c r="CB155" s="157"/>
    </row>
    <row r="156" spans="1:80" ht="22.5">
      <c r="A156" s="151">
        <v>139</v>
      </c>
      <c r="B156" s="152" t="s">
        <v>314</v>
      </c>
      <c r="C156" s="153" t="s">
        <v>315</v>
      </c>
      <c r="D156" s="154" t="s">
        <v>66</v>
      </c>
      <c r="E156" s="181">
        <v>1</v>
      </c>
      <c r="F156" s="155"/>
      <c r="G156" s="156">
        <f t="shared" si="4"/>
        <v>0</v>
      </c>
      <c r="O156" s="150"/>
      <c r="CA156" s="157"/>
      <c r="CB156" s="157"/>
    </row>
    <row r="157" spans="1:57" ht="12.75">
      <c r="A157" s="158"/>
      <c r="B157" s="159" t="s">
        <v>62</v>
      </c>
      <c r="C157" s="160" t="str">
        <f>CONCATENATE(B146," ",C146)</f>
        <v>97 Prorážení otvorů a ostaní bourací práce</v>
      </c>
      <c r="D157" s="161"/>
      <c r="E157" s="162"/>
      <c r="F157" s="163"/>
      <c r="G157" s="164">
        <f>SUM(G147:G156)</f>
        <v>0</v>
      </c>
      <c r="O157" s="150">
        <v>4</v>
      </c>
      <c r="BA157" s="165">
        <f>SUM(BA146:BA156)</f>
        <v>0</v>
      </c>
      <c r="BB157" s="165">
        <f>SUM(BB146:BB156)</f>
        <v>0</v>
      </c>
      <c r="BC157" s="165">
        <f>SUM(BC146:BC156)</f>
        <v>0</v>
      </c>
      <c r="BD157" s="165">
        <f>SUM(BD146:BD156)</f>
        <v>0</v>
      </c>
      <c r="BE157" s="165">
        <f>SUM(BE146:BE156)</f>
        <v>0</v>
      </c>
    </row>
  </sheetData>
  <sheetProtection/>
  <mergeCells count="4">
    <mergeCell ref="A1:G1"/>
    <mergeCell ref="A3:B3"/>
    <mergeCell ref="A4:B4"/>
    <mergeCell ref="E4:G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Tomáš Mužík</dc:creator>
  <cp:keywords/>
  <dc:description/>
  <cp:lastModifiedBy>Mužík Tomáš</cp:lastModifiedBy>
  <cp:lastPrinted>2014-12-03T10:32:16Z</cp:lastPrinted>
  <dcterms:created xsi:type="dcterms:W3CDTF">2014-02-21T13:40:19Z</dcterms:created>
  <dcterms:modified xsi:type="dcterms:W3CDTF">2014-12-17T07:55:53Z</dcterms:modified>
  <cp:category/>
  <cp:version/>
  <cp:contentType/>
  <cp:contentStatus/>
</cp:coreProperties>
</file>